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aculty\Grad 2024\Reservoir\Excell Sheets\"/>
    </mc:Choice>
  </mc:AlternateContent>
  <xr:revisionPtr revIDLastSave="0" documentId="13_ncr:1_{83774CBB-47C8-4185-B788-A3E9CBCBE30B}" xr6:coauthVersionLast="47" xr6:coauthVersionMax="47" xr10:uidLastSave="{00000000-0000-0000-0000-000000000000}"/>
  <bookViews>
    <workbookView xWindow="-108" yWindow="-108" windowWidth="23256" windowHeight="13176" activeTab="2" xr2:uid="{58F5615E-DD11-47C6-B97B-560F70D3B22F}"/>
  </bookViews>
  <sheets>
    <sheet name="K vs Phi" sheetId="4" r:id="rId1"/>
    <sheet name="R35" sheetId="1" r:id="rId2"/>
    <sheet name="FZ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3" l="1"/>
  <c r="G103" i="3"/>
  <c r="G107" i="3"/>
  <c r="E98" i="3"/>
  <c r="E74" i="3"/>
  <c r="F76" i="3"/>
  <c r="I76" i="3"/>
  <c r="D77" i="3"/>
  <c r="H79" i="3"/>
  <c r="F80" i="3"/>
  <c r="I80" i="3"/>
  <c r="D81" i="3"/>
  <c r="G83" i="3"/>
  <c r="H83" i="3"/>
  <c r="D57" i="3"/>
  <c r="D98" i="3" s="1"/>
  <c r="E57" i="3"/>
  <c r="F57" i="3"/>
  <c r="F98" i="3" s="1"/>
  <c r="G57" i="3"/>
  <c r="G74" i="3" s="1"/>
  <c r="H57" i="3"/>
  <c r="H74" i="3" s="1"/>
  <c r="I57" i="3"/>
  <c r="I74" i="3" s="1"/>
  <c r="D58" i="3"/>
  <c r="D99" i="3" s="1"/>
  <c r="E58" i="3"/>
  <c r="E99" i="3" s="1"/>
  <c r="F58" i="3"/>
  <c r="F99" i="3" s="1"/>
  <c r="G58" i="3"/>
  <c r="G99" i="3" s="1"/>
  <c r="H58" i="3"/>
  <c r="H99" i="3" s="1"/>
  <c r="I58" i="3"/>
  <c r="I75" i="3" s="1"/>
  <c r="D59" i="3"/>
  <c r="D76" i="3" s="1"/>
  <c r="E59" i="3"/>
  <c r="E100" i="3" s="1"/>
  <c r="F59" i="3"/>
  <c r="F100" i="3" s="1"/>
  <c r="G59" i="3"/>
  <c r="G100" i="3" s="1"/>
  <c r="H59" i="3"/>
  <c r="H100" i="3" s="1"/>
  <c r="I59" i="3"/>
  <c r="I100" i="3" s="1"/>
  <c r="D60" i="3"/>
  <c r="D101" i="3" s="1"/>
  <c r="E60" i="3"/>
  <c r="E77" i="3" s="1"/>
  <c r="F60" i="3"/>
  <c r="F101" i="3" s="1"/>
  <c r="G60" i="3"/>
  <c r="G101" i="3" s="1"/>
  <c r="H60" i="3"/>
  <c r="H101" i="3" s="1"/>
  <c r="I60" i="3"/>
  <c r="I77" i="3" s="1"/>
  <c r="D61" i="3"/>
  <c r="D102" i="3" s="1"/>
  <c r="E61" i="3"/>
  <c r="E78" i="3" s="1"/>
  <c r="F61" i="3"/>
  <c r="F78" i="3" s="1"/>
  <c r="G61" i="3"/>
  <c r="G102" i="3" s="1"/>
  <c r="H61" i="3"/>
  <c r="H102" i="3" s="1"/>
  <c r="I61" i="3"/>
  <c r="I102" i="3" s="1"/>
  <c r="D62" i="3"/>
  <c r="D103" i="3" s="1"/>
  <c r="E62" i="3"/>
  <c r="E79" i="3" s="1"/>
  <c r="F62" i="3"/>
  <c r="F79" i="3" s="1"/>
  <c r="G62" i="3"/>
  <c r="G79" i="3" s="1"/>
  <c r="H62" i="3"/>
  <c r="H103" i="3" s="1"/>
  <c r="I62" i="3"/>
  <c r="I79" i="3" s="1"/>
  <c r="D63" i="3"/>
  <c r="D80" i="3" s="1"/>
  <c r="E63" i="3"/>
  <c r="E80" i="3" s="1"/>
  <c r="F63" i="3"/>
  <c r="F104" i="3" s="1"/>
  <c r="G63" i="3"/>
  <c r="G80" i="3" s="1"/>
  <c r="H63" i="3"/>
  <c r="H80" i="3" s="1"/>
  <c r="I63" i="3"/>
  <c r="I104" i="3" s="1"/>
  <c r="D64" i="3"/>
  <c r="D105" i="3" s="1"/>
  <c r="E64" i="3"/>
  <c r="E81" i="3" s="1"/>
  <c r="F64" i="3"/>
  <c r="F81" i="3" s="1"/>
  <c r="G64" i="3"/>
  <c r="G81" i="3" s="1"/>
  <c r="H64" i="3"/>
  <c r="H105" i="3" s="1"/>
  <c r="I64" i="3"/>
  <c r="I81" i="3" s="1"/>
  <c r="D65" i="3"/>
  <c r="D106" i="3" s="1"/>
  <c r="E65" i="3"/>
  <c r="E106" i="3" s="1"/>
  <c r="F65" i="3"/>
  <c r="F106" i="3" s="1"/>
  <c r="G65" i="3"/>
  <c r="G82" i="3" s="1"/>
  <c r="H65" i="3"/>
  <c r="H82" i="3" s="1"/>
  <c r="I65" i="3"/>
  <c r="I82" i="3" s="1"/>
  <c r="D66" i="3"/>
  <c r="D107" i="3" s="1"/>
  <c r="E66" i="3"/>
  <c r="E107" i="3" s="1"/>
  <c r="F66" i="3"/>
  <c r="F107" i="3" s="1"/>
  <c r="G66" i="3"/>
  <c r="H66" i="3"/>
  <c r="H107" i="3" s="1"/>
  <c r="I66" i="3"/>
  <c r="I83" i="3" s="1"/>
  <c r="C58" i="3"/>
  <c r="C75" i="3" s="1"/>
  <c r="C59" i="3"/>
  <c r="C76" i="3" s="1"/>
  <c r="C60" i="3"/>
  <c r="C101" i="3" s="1"/>
  <c r="C61" i="3"/>
  <c r="C102" i="3" s="1"/>
  <c r="C62" i="3"/>
  <c r="C103" i="3" s="1"/>
  <c r="C63" i="3"/>
  <c r="C104" i="3" s="1"/>
  <c r="C64" i="3"/>
  <c r="C105" i="3" s="1"/>
  <c r="C65" i="3"/>
  <c r="C106" i="3" s="1"/>
  <c r="C66" i="3"/>
  <c r="C83" i="3" s="1"/>
  <c r="C57" i="3"/>
  <c r="C74" i="3" s="1"/>
  <c r="F11" i="3"/>
  <c r="F17" i="3"/>
  <c r="F39" i="3"/>
  <c r="F30" i="3"/>
  <c r="E48" i="3"/>
  <c r="E11" i="3"/>
  <c r="E14" i="3"/>
  <c r="E46" i="3"/>
  <c r="E49" i="3"/>
  <c r="F49" i="3" s="1"/>
  <c r="E47" i="3"/>
  <c r="F47" i="3" s="1"/>
  <c r="E45" i="3"/>
  <c r="E22" i="3"/>
  <c r="F22" i="3" s="1"/>
  <c r="E44" i="3"/>
  <c r="E17" i="3"/>
  <c r="E32" i="3"/>
  <c r="E33" i="3"/>
  <c r="E23" i="3"/>
  <c r="F23" i="3" s="1"/>
  <c r="E43" i="3"/>
  <c r="F43" i="3" s="1"/>
  <c r="E34" i="3"/>
  <c r="E26" i="3"/>
  <c r="F26" i="3" s="1"/>
  <c r="E27" i="3"/>
  <c r="F27" i="3" s="1"/>
  <c r="E15" i="3"/>
  <c r="F15" i="3" s="1"/>
  <c r="E16" i="3"/>
  <c r="E5" i="3"/>
  <c r="E28" i="3"/>
  <c r="F28" i="3" s="1"/>
  <c r="E31" i="3"/>
  <c r="F31" i="3" s="1"/>
  <c r="E36" i="3"/>
  <c r="E12" i="3"/>
  <c r="F12" i="3" s="1"/>
  <c r="E13" i="3"/>
  <c r="F13" i="3" s="1"/>
  <c r="E3" i="3"/>
  <c r="F3" i="3" s="1"/>
  <c r="E4" i="3"/>
  <c r="E42" i="3"/>
  <c r="E41" i="3"/>
  <c r="F41" i="3" s="1"/>
  <c r="E6" i="3"/>
  <c r="F6" i="3" s="1"/>
  <c r="E20" i="3"/>
  <c r="E21" i="3"/>
  <c r="F21" i="3" s="1"/>
  <c r="E7" i="3"/>
  <c r="E39" i="3"/>
  <c r="E8" i="3"/>
  <c r="E37" i="3"/>
  <c r="E18" i="3"/>
  <c r="F18" i="3" s="1"/>
  <c r="E19" i="3"/>
  <c r="F19" i="3" s="1"/>
  <c r="E40" i="3"/>
  <c r="E9" i="3"/>
  <c r="F9" i="3" s="1"/>
  <c r="E10" i="3"/>
  <c r="E30" i="3"/>
  <c r="E38" i="3"/>
  <c r="E24" i="3"/>
  <c r="E35" i="3"/>
  <c r="F35" i="3" s="1"/>
  <c r="E29" i="3"/>
  <c r="F29" i="3" s="1"/>
  <c r="E25" i="3"/>
  <c r="D48" i="3"/>
  <c r="F48" i="3" s="1"/>
  <c r="D11" i="3"/>
  <c r="D14" i="3"/>
  <c r="D46" i="3"/>
  <c r="D49" i="3"/>
  <c r="D47" i="3"/>
  <c r="D45" i="3"/>
  <c r="D22" i="3"/>
  <c r="D44" i="3"/>
  <c r="F44" i="3" s="1"/>
  <c r="D17" i="3"/>
  <c r="D32" i="3"/>
  <c r="D33" i="3"/>
  <c r="D23" i="3"/>
  <c r="D43" i="3"/>
  <c r="D34" i="3"/>
  <c r="D26" i="3"/>
  <c r="D27" i="3"/>
  <c r="D15" i="3"/>
  <c r="D16" i="3"/>
  <c r="D5" i="3"/>
  <c r="D28" i="3"/>
  <c r="D31" i="3"/>
  <c r="D36" i="3"/>
  <c r="D12" i="3"/>
  <c r="D13" i="3"/>
  <c r="D3" i="3"/>
  <c r="D4" i="3"/>
  <c r="D42" i="3"/>
  <c r="D41" i="3"/>
  <c r="D6" i="3"/>
  <c r="D20" i="3"/>
  <c r="D21" i="3"/>
  <c r="D7" i="3"/>
  <c r="F7" i="3" s="1"/>
  <c r="D39" i="3"/>
  <c r="D8" i="3"/>
  <c r="D37" i="3"/>
  <c r="D18" i="3"/>
  <c r="D19" i="3"/>
  <c r="D40" i="3"/>
  <c r="D9" i="3"/>
  <c r="D10" i="3"/>
  <c r="F10" i="3" s="1"/>
  <c r="D30" i="3"/>
  <c r="D38" i="3"/>
  <c r="D24" i="3"/>
  <c r="D35" i="3"/>
  <c r="D29" i="3"/>
  <c r="D25" i="3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K14" i="1"/>
  <c r="J14" i="1"/>
  <c r="I14" i="1"/>
  <c r="H15" i="1"/>
  <c r="H16" i="1"/>
  <c r="H17" i="1"/>
  <c r="H18" i="1"/>
  <c r="H19" i="1"/>
  <c r="H14" i="1"/>
  <c r="G15" i="1"/>
  <c r="G16" i="1"/>
  <c r="G17" i="1"/>
  <c r="G18" i="1"/>
  <c r="G19" i="1"/>
  <c r="G14" i="1"/>
  <c r="D83" i="3" l="1"/>
  <c r="H75" i="3"/>
  <c r="I106" i="3"/>
  <c r="E102" i="3"/>
  <c r="F82" i="3"/>
  <c r="D79" i="3"/>
  <c r="G75" i="3"/>
  <c r="I101" i="3"/>
  <c r="E82" i="3"/>
  <c r="D75" i="3"/>
  <c r="I105" i="3"/>
  <c r="E101" i="3"/>
  <c r="C81" i="3"/>
  <c r="H81" i="3"/>
  <c r="F74" i="3"/>
  <c r="C80" i="3"/>
  <c r="H77" i="3"/>
  <c r="H104" i="3"/>
  <c r="C100" i="3"/>
  <c r="C77" i="3"/>
  <c r="I98" i="3"/>
  <c r="G104" i="3"/>
  <c r="C107" i="3"/>
  <c r="C99" i="3"/>
  <c r="F103" i="3"/>
  <c r="C79" i="3"/>
  <c r="F83" i="3"/>
  <c r="D82" i="3"/>
  <c r="D78" i="3"/>
  <c r="H76" i="3"/>
  <c r="F75" i="3"/>
  <c r="D74" i="3"/>
  <c r="I107" i="3"/>
  <c r="H106" i="3"/>
  <c r="G105" i="3"/>
  <c r="E103" i="3"/>
  <c r="I99" i="3"/>
  <c r="D100" i="3"/>
  <c r="C78" i="3"/>
  <c r="E83" i="3"/>
  <c r="G76" i="3"/>
  <c r="E75" i="3"/>
  <c r="C98" i="3"/>
  <c r="G106" i="3"/>
  <c r="F105" i="3"/>
  <c r="E104" i="3"/>
  <c r="E105" i="3"/>
  <c r="I78" i="3"/>
  <c r="G77" i="3"/>
  <c r="E76" i="3"/>
  <c r="H98" i="3"/>
  <c r="D104" i="3"/>
  <c r="H78" i="3"/>
  <c r="F77" i="3"/>
  <c r="G98" i="3"/>
  <c r="I103" i="3"/>
  <c r="C82" i="3"/>
  <c r="G78" i="3"/>
  <c r="F24" i="3"/>
  <c r="F37" i="3"/>
  <c r="F42" i="3"/>
  <c r="F5" i="3"/>
  <c r="F33" i="3"/>
  <c r="F46" i="3"/>
  <c r="F38" i="3"/>
  <c r="F8" i="3"/>
  <c r="F4" i="3"/>
  <c r="F16" i="3"/>
  <c r="F32" i="3"/>
  <c r="F14" i="3"/>
  <c r="F25" i="3"/>
  <c r="F40" i="3"/>
  <c r="F20" i="3"/>
  <c r="F36" i="3"/>
  <c r="F34" i="3"/>
  <c r="F45" i="3"/>
</calcChain>
</file>

<file path=xl/sharedStrings.xml><?xml version="1.0" encoding="utf-8"?>
<sst xmlns="http://schemas.openxmlformats.org/spreadsheetml/2006/main" count="23" uniqueCount="18">
  <si>
    <t>K</t>
  </si>
  <si>
    <t>Phi</t>
  </si>
  <si>
    <t>phi\ R35</t>
  </si>
  <si>
    <t>10μm</t>
  </si>
  <si>
    <t>5μm</t>
  </si>
  <si>
    <t>2μm</t>
  </si>
  <si>
    <t>1μm</t>
  </si>
  <si>
    <t>.1μm</t>
  </si>
  <si>
    <t>Calculated Permeability,mD</t>
  </si>
  <si>
    <t>Φ</t>
  </si>
  <si>
    <r>
      <t>Φ</t>
    </r>
    <r>
      <rPr>
        <sz val="14"/>
        <color theme="0"/>
        <rFont val="Aptos Narrow"/>
        <family val="2"/>
      </rPr>
      <t>z</t>
    </r>
  </si>
  <si>
    <t>RQI (um)</t>
  </si>
  <si>
    <t>FZI</t>
  </si>
  <si>
    <t>Unit Slope</t>
  </si>
  <si>
    <t>Φ\ FZI</t>
  </si>
  <si>
    <t>Calculated Permeability</t>
  </si>
  <si>
    <t>R35</t>
  </si>
  <si>
    <r>
      <t>(K/</t>
    </r>
    <r>
      <rPr>
        <b/>
        <sz val="14"/>
        <color theme="0"/>
        <rFont val="Aptos Narrow"/>
        <family val="2"/>
      </rPr>
      <t>Φ</t>
    </r>
    <r>
      <rPr>
        <b/>
        <sz val="11.05"/>
        <color theme="0"/>
        <rFont val="Aptos Narrow"/>
        <family val="2"/>
      </rPr>
      <t>)</t>
    </r>
    <r>
      <rPr>
        <b/>
        <vertAlign val="superscript"/>
        <sz val="11.05"/>
        <color theme="0"/>
        <rFont val="Aptos Narrow"/>
        <family val="2"/>
      </rPr>
      <t>0.5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</si>
</sst>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rgb="FF000000"/>
      <name val="Calibri"/>
      <family val="2"/>
    </font>
    <font>
      <b/>
      <sz val="11"/>
      <color theme="1"/>
      <name val="Calibri-Bold"/>
    </font>
    <font>
      <b/>
      <sz val="14"/>
      <color theme="0"/>
      <name val="Aptos Narrow"/>
      <family val="2"/>
      <scheme val="minor"/>
    </font>
    <font>
      <sz val="14"/>
      <color theme="0"/>
      <name val="Aptos Narrow"/>
      <family val="2"/>
    </font>
    <font>
      <b/>
      <sz val="14"/>
      <color theme="0"/>
      <name val="Aptos Narrow"/>
      <family val="2"/>
    </font>
    <font>
      <b/>
      <sz val="11.05"/>
      <color theme="0"/>
      <name val="Aptos Narrow"/>
      <family val="2"/>
    </font>
    <font>
      <b/>
      <vertAlign val="superscript"/>
      <sz val="11.05"/>
      <color theme="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2" fontId="0" fillId="2" borderId="0" xfId="0" applyNumberFormat="1" applyFill="1"/>
    <xf numFmtId="2" fontId="2" fillId="0" borderId="10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4" fillId="3" borderId="11" xfId="0" applyNumberFormat="1" applyFont="1" applyFill="1" applyBorder="1" applyAlignment="1">
      <alignment horizontal="center" vertical="center"/>
    </xf>
    <xf numFmtId="2" fontId="4" fillId="3" borderId="13" xfId="0" applyNumberFormat="1" applyFont="1" applyFill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0" fillId="2" borderId="16" xfId="0" applyNumberFormat="1" applyFill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2" fontId="0" fillId="2" borderId="2" xfId="0" applyNumberFormat="1" applyFill="1" applyBorder="1"/>
    <xf numFmtId="2" fontId="0" fillId="2" borderId="4" xfId="0" applyNumberFormat="1" applyFill="1" applyBorder="1"/>
    <xf numFmtId="2" fontId="0" fillId="2" borderId="7" xfId="0" applyNumberFormat="1" applyFill="1" applyBorder="1"/>
    <xf numFmtId="2" fontId="0" fillId="2" borderId="9" xfId="0" applyNumberFormat="1" applyFill="1" applyBorder="1"/>
    <xf numFmtId="2" fontId="0" fillId="2" borderId="5" xfId="0" applyNumberFormat="1" applyFill="1" applyBorder="1" applyAlignment="1">
      <alignment horizontal="center" vertical="center"/>
    </xf>
    <xf numFmtId="2" fontId="0" fillId="2" borderId="6" xfId="0" applyNumberFormat="1" applyFill="1" applyBorder="1"/>
    <xf numFmtId="2" fontId="0" fillId="2" borderId="7" xfId="0" applyNumberFormat="1" applyFill="1" applyBorder="1" applyAlignment="1">
      <alignment horizontal="center" vertical="center"/>
    </xf>
    <xf numFmtId="2" fontId="0" fillId="2" borderId="8" xfId="0" applyNumberFormat="1" applyFill="1" applyBorder="1"/>
    <xf numFmtId="164" fontId="0" fillId="2" borderId="0" xfId="0" applyNumberFormat="1" applyFill="1"/>
    <xf numFmtId="0" fontId="3" fillId="2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4" fillId="3" borderId="11" xfId="0" applyNumberFormat="1" applyFont="1" applyFill="1" applyBorder="1" applyAlignment="1">
      <alignment horizontal="center" vertical="center"/>
    </xf>
    <xf numFmtId="2" fontId="4" fillId="3" borderId="18" xfId="0" applyNumberFormat="1" applyFont="1" applyFill="1" applyBorder="1" applyAlignment="1">
      <alignment horizontal="center" vertical="center"/>
    </xf>
    <xf numFmtId="2" fontId="4" fillId="3" borderId="12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Core data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28575">
                <a:solidFill>
                  <a:schemeClr val="accent5">
                    <a:lumMod val="50000"/>
                    <a:alpha val="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chemeClr val="accent5">
                    <a:lumMod val="50000"/>
                  </a:schemeClr>
                </a:solidFill>
                <a:prstDash val="sysDot"/>
              </a:ln>
              <a:effectLst/>
            </c:spPr>
            <c:trendlineType val="exp"/>
            <c:dispRSqr val="0"/>
            <c:dispEq val="1"/>
            <c:trendlineLbl>
              <c:layout>
                <c:manualLayout>
                  <c:x val="-0.58975504032935333"/>
                  <c:y val="-0.1338432733689807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'R35'!$C$3:$C$49</c:f>
              <c:numCache>
                <c:formatCode>General</c:formatCode>
                <c:ptCount val="47"/>
                <c:pt idx="0">
                  <c:v>0.16600000000000001</c:v>
                </c:pt>
                <c:pt idx="1">
                  <c:v>0.19900000000000001</c:v>
                </c:pt>
                <c:pt idx="2">
                  <c:v>0.215</c:v>
                </c:pt>
                <c:pt idx="3">
                  <c:v>0.219</c:v>
                </c:pt>
                <c:pt idx="4">
                  <c:v>0.24099999999999999</c:v>
                </c:pt>
                <c:pt idx="5">
                  <c:v>0.245</c:v>
                </c:pt>
                <c:pt idx="6">
                  <c:v>0.249</c:v>
                </c:pt>
                <c:pt idx="7">
                  <c:v>0.26300000000000001</c:v>
                </c:pt>
                <c:pt idx="8">
                  <c:v>0.26300000000000001</c:v>
                </c:pt>
                <c:pt idx="9">
                  <c:v>0.26800000000000002</c:v>
                </c:pt>
                <c:pt idx="10">
                  <c:v>0.27800000000000002</c:v>
                </c:pt>
                <c:pt idx="11">
                  <c:v>0.27900000000000003</c:v>
                </c:pt>
                <c:pt idx="12">
                  <c:v>0.27900000000000003</c:v>
                </c:pt>
                <c:pt idx="13">
                  <c:v>0.28100000000000003</c:v>
                </c:pt>
                <c:pt idx="14">
                  <c:v>0.28499999999999998</c:v>
                </c:pt>
                <c:pt idx="15">
                  <c:v>0.28599999999999998</c:v>
                </c:pt>
                <c:pt idx="16">
                  <c:v>0.29499999999999998</c:v>
                </c:pt>
                <c:pt idx="17">
                  <c:v>0.29499999999999998</c:v>
                </c:pt>
                <c:pt idx="18">
                  <c:v>0.30099999999999999</c:v>
                </c:pt>
                <c:pt idx="19">
                  <c:v>0.30099999999999999</c:v>
                </c:pt>
                <c:pt idx="20">
                  <c:v>0.30199999999999999</c:v>
                </c:pt>
                <c:pt idx="21">
                  <c:v>0.30299999999999999</c:v>
                </c:pt>
                <c:pt idx="22">
                  <c:v>0.31</c:v>
                </c:pt>
                <c:pt idx="23">
                  <c:v>0.313</c:v>
                </c:pt>
                <c:pt idx="24">
                  <c:v>0.313</c:v>
                </c:pt>
                <c:pt idx="25">
                  <c:v>0.313</c:v>
                </c:pt>
                <c:pt idx="26">
                  <c:v>0.313</c:v>
                </c:pt>
                <c:pt idx="27">
                  <c:v>0.313</c:v>
                </c:pt>
                <c:pt idx="28">
                  <c:v>0.317</c:v>
                </c:pt>
                <c:pt idx="29">
                  <c:v>0.31900000000000001</c:v>
                </c:pt>
                <c:pt idx="30">
                  <c:v>0.32</c:v>
                </c:pt>
                <c:pt idx="31">
                  <c:v>0.32100000000000001</c:v>
                </c:pt>
                <c:pt idx="32">
                  <c:v>0.32100000000000001</c:v>
                </c:pt>
                <c:pt idx="33">
                  <c:v>0.32300000000000001</c:v>
                </c:pt>
                <c:pt idx="34">
                  <c:v>0.32500000000000001</c:v>
                </c:pt>
                <c:pt idx="35">
                  <c:v>0.33</c:v>
                </c:pt>
                <c:pt idx="36">
                  <c:v>0.33200000000000002</c:v>
                </c:pt>
                <c:pt idx="37">
                  <c:v>0.33200000000000002</c:v>
                </c:pt>
                <c:pt idx="38">
                  <c:v>0.33200000000000002</c:v>
                </c:pt>
                <c:pt idx="39">
                  <c:v>0.33600000000000002</c:v>
                </c:pt>
                <c:pt idx="40">
                  <c:v>0.33900000000000002</c:v>
                </c:pt>
                <c:pt idx="41">
                  <c:v>0.33900000000000002</c:v>
                </c:pt>
                <c:pt idx="42">
                  <c:v>0.34100000000000003</c:v>
                </c:pt>
                <c:pt idx="43">
                  <c:v>0.34399999999999997</c:v>
                </c:pt>
                <c:pt idx="44">
                  <c:v>0.35899999999999999</c:v>
                </c:pt>
                <c:pt idx="45">
                  <c:v>0.36499999999999999</c:v>
                </c:pt>
                <c:pt idx="46">
                  <c:v>0.36499999999999999</c:v>
                </c:pt>
              </c:numCache>
            </c:numRef>
          </c:xVal>
          <c:yVal>
            <c:numRef>
              <c:f>'R35'!$B$3:$B$49</c:f>
              <c:numCache>
                <c:formatCode>General</c:formatCode>
                <c:ptCount val="47"/>
                <c:pt idx="0">
                  <c:v>69.400000000000006</c:v>
                </c:pt>
                <c:pt idx="1">
                  <c:v>2154</c:v>
                </c:pt>
                <c:pt idx="2">
                  <c:v>11.8</c:v>
                </c:pt>
                <c:pt idx="3">
                  <c:v>29.4</c:v>
                </c:pt>
                <c:pt idx="4">
                  <c:v>3224</c:v>
                </c:pt>
                <c:pt idx="5">
                  <c:v>4632</c:v>
                </c:pt>
                <c:pt idx="6">
                  <c:v>4172</c:v>
                </c:pt>
                <c:pt idx="7">
                  <c:v>2054</c:v>
                </c:pt>
                <c:pt idx="8">
                  <c:v>247</c:v>
                </c:pt>
                <c:pt idx="9">
                  <c:v>1667</c:v>
                </c:pt>
                <c:pt idx="10">
                  <c:v>157</c:v>
                </c:pt>
                <c:pt idx="11">
                  <c:v>585</c:v>
                </c:pt>
                <c:pt idx="12">
                  <c:v>585</c:v>
                </c:pt>
                <c:pt idx="13">
                  <c:v>361</c:v>
                </c:pt>
                <c:pt idx="14">
                  <c:v>1645</c:v>
                </c:pt>
                <c:pt idx="15">
                  <c:v>659</c:v>
                </c:pt>
                <c:pt idx="16">
                  <c:v>601</c:v>
                </c:pt>
                <c:pt idx="17">
                  <c:v>601</c:v>
                </c:pt>
                <c:pt idx="18">
                  <c:v>180</c:v>
                </c:pt>
                <c:pt idx="19">
                  <c:v>180</c:v>
                </c:pt>
                <c:pt idx="20">
                  <c:v>16.899999999999999</c:v>
                </c:pt>
                <c:pt idx="21">
                  <c:v>714</c:v>
                </c:pt>
                <c:pt idx="22">
                  <c:v>874</c:v>
                </c:pt>
                <c:pt idx="23">
                  <c:v>958</c:v>
                </c:pt>
                <c:pt idx="24">
                  <c:v>87</c:v>
                </c:pt>
                <c:pt idx="25">
                  <c:v>87</c:v>
                </c:pt>
                <c:pt idx="26">
                  <c:v>19.399999999999999</c:v>
                </c:pt>
                <c:pt idx="27">
                  <c:v>19.399999999999999</c:v>
                </c:pt>
                <c:pt idx="28">
                  <c:v>1786</c:v>
                </c:pt>
                <c:pt idx="29">
                  <c:v>1584</c:v>
                </c:pt>
                <c:pt idx="30">
                  <c:v>27.3</c:v>
                </c:pt>
                <c:pt idx="31">
                  <c:v>440</c:v>
                </c:pt>
                <c:pt idx="32">
                  <c:v>440</c:v>
                </c:pt>
                <c:pt idx="33">
                  <c:v>31.9</c:v>
                </c:pt>
                <c:pt idx="34">
                  <c:v>1509</c:v>
                </c:pt>
                <c:pt idx="35">
                  <c:v>45.6</c:v>
                </c:pt>
                <c:pt idx="36">
                  <c:v>1290</c:v>
                </c:pt>
                <c:pt idx="37">
                  <c:v>472</c:v>
                </c:pt>
                <c:pt idx="38">
                  <c:v>472</c:v>
                </c:pt>
                <c:pt idx="39">
                  <c:v>1819</c:v>
                </c:pt>
                <c:pt idx="40">
                  <c:v>51.6</c:v>
                </c:pt>
                <c:pt idx="41">
                  <c:v>51.6</c:v>
                </c:pt>
                <c:pt idx="42">
                  <c:v>1269</c:v>
                </c:pt>
                <c:pt idx="43">
                  <c:v>1596</c:v>
                </c:pt>
                <c:pt idx="44">
                  <c:v>968</c:v>
                </c:pt>
                <c:pt idx="45">
                  <c:v>1762</c:v>
                </c:pt>
                <c:pt idx="46">
                  <c:v>1535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95-4C5C-B147-725BAB463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029327"/>
        <c:axId val="1233030287"/>
      </c:scatterChart>
      <c:valAx>
        <c:axId val="1233029327"/>
        <c:scaling>
          <c:orientation val="minMax"/>
          <c:max val="0.4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030287"/>
        <c:crossesAt val="1.0000000000000002E-2"/>
        <c:crossBetween val="midCat"/>
      </c:valAx>
      <c:valAx>
        <c:axId val="1233030287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029327"/>
        <c:crossesAt val="0.1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482868002468654E-2"/>
          <c:y val="0.91594642695452055"/>
          <c:w val="0.8943041851137441"/>
          <c:h val="5.2589424400585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Core data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28575">
                <a:solidFill>
                  <a:schemeClr val="accent5">
                    <a:lumMod val="50000"/>
                    <a:alpha val="0"/>
                  </a:schemeClr>
                </a:solidFill>
              </a:ln>
              <a:effectLst/>
            </c:spPr>
          </c:marker>
          <c:xVal>
            <c:numRef>
              <c:f>'R35'!$C$3:$C$49</c:f>
              <c:numCache>
                <c:formatCode>General</c:formatCode>
                <c:ptCount val="47"/>
                <c:pt idx="0">
                  <c:v>0.16600000000000001</c:v>
                </c:pt>
                <c:pt idx="1">
                  <c:v>0.19900000000000001</c:v>
                </c:pt>
                <c:pt idx="2">
                  <c:v>0.215</c:v>
                </c:pt>
                <c:pt idx="3">
                  <c:v>0.219</c:v>
                </c:pt>
                <c:pt idx="4">
                  <c:v>0.24099999999999999</c:v>
                </c:pt>
                <c:pt idx="5">
                  <c:v>0.245</c:v>
                </c:pt>
                <c:pt idx="6">
                  <c:v>0.249</c:v>
                </c:pt>
                <c:pt idx="7">
                  <c:v>0.26300000000000001</c:v>
                </c:pt>
                <c:pt idx="8">
                  <c:v>0.26300000000000001</c:v>
                </c:pt>
                <c:pt idx="9">
                  <c:v>0.26800000000000002</c:v>
                </c:pt>
                <c:pt idx="10">
                  <c:v>0.27800000000000002</c:v>
                </c:pt>
                <c:pt idx="11">
                  <c:v>0.27900000000000003</c:v>
                </c:pt>
                <c:pt idx="12">
                  <c:v>0.27900000000000003</c:v>
                </c:pt>
                <c:pt idx="13">
                  <c:v>0.28100000000000003</c:v>
                </c:pt>
                <c:pt idx="14">
                  <c:v>0.28499999999999998</c:v>
                </c:pt>
                <c:pt idx="15">
                  <c:v>0.28599999999999998</c:v>
                </c:pt>
                <c:pt idx="16">
                  <c:v>0.29499999999999998</c:v>
                </c:pt>
                <c:pt idx="17">
                  <c:v>0.29499999999999998</c:v>
                </c:pt>
                <c:pt idx="18">
                  <c:v>0.30099999999999999</c:v>
                </c:pt>
                <c:pt idx="19">
                  <c:v>0.30099999999999999</c:v>
                </c:pt>
                <c:pt idx="20">
                  <c:v>0.30199999999999999</c:v>
                </c:pt>
                <c:pt idx="21">
                  <c:v>0.30299999999999999</c:v>
                </c:pt>
                <c:pt idx="22">
                  <c:v>0.31</c:v>
                </c:pt>
                <c:pt idx="23">
                  <c:v>0.313</c:v>
                </c:pt>
                <c:pt idx="24">
                  <c:v>0.313</c:v>
                </c:pt>
                <c:pt idx="25">
                  <c:v>0.313</c:v>
                </c:pt>
                <c:pt idx="26">
                  <c:v>0.313</c:v>
                </c:pt>
                <c:pt idx="27">
                  <c:v>0.313</c:v>
                </c:pt>
                <c:pt idx="28">
                  <c:v>0.317</c:v>
                </c:pt>
                <c:pt idx="29">
                  <c:v>0.31900000000000001</c:v>
                </c:pt>
                <c:pt idx="30">
                  <c:v>0.32</c:v>
                </c:pt>
                <c:pt idx="31">
                  <c:v>0.32100000000000001</c:v>
                </c:pt>
                <c:pt idx="32">
                  <c:v>0.32100000000000001</c:v>
                </c:pt>
                <c:pt idx="33">
                  <c:v>0.32300000000000001</c:v>
                </c:pt>
                <c:pt idx="34">
                  <c:v>0.32500000000000001</c:v>
                </c:pt>
                <c:pt idx="35">
                  <c:v>0.33</c:v>
                </c:pt>
                <c:pt idx="36">
                  <c:v>0.33200000000000002</c:v>
                </c:pt>
                <c:pt idx="37">
                  <c:v>0.33200000000000002</c:v>
                </c:pt>
                <c:pt idx="38">
                  <c:v>0.33200000000000002</c:v>
                </c:pt>
                <c:pt idx="39">
                  <c:v>0.33600000000000002</c:v>
                </c:pt>
                <c:pt idx="40">
                  <c:v>0.33900000000000002</c:v>
                </c:pt>
                <c:pt idx="41">
                  <c:v>0.33900000000000002</c:v>
                </c:pt>
                <c:pt idx="42">
                  <c:v>0.34100000000000003</c:v>
                </c:pt>
                <c:pt idx="43">
                  <c:v>0.34399999999999997</c:v>
                </c:pt>
                <c:pt idx="44">
                  <c:v>0.35899999999999999</c:v>
                </c:pt>
                <c:pt idx="45">
                  <c:v>0.36499999999999999</c:v>
                </c:pt>
                <c:pt idx="46">
                  <c:v>0.36499999999999999</c:v>
                </c:pt>
              </c:numCache>
            </c:numRef>
          </c:xVal>
          <c:yVal>
            <c:numRef>
              <c:f>'R35'!$B$3:$B$49</c:f>
              <c:numCache>
                <c:formatCode>General</c:formatCode>
                <c:ptCount val="47"/>
                <c:pt idx="0">
                  <c:v>69.400000000000006</c:v>
                </c:pt>
                <c:pt idx="1">
                  <c:v>2154</c:v>
                </c:pt>
                <c:pt idx="2">
                  <c:v>11.8</c:v>
                </c:pt>
                <c:pt idx="3">
                  <c:v>29.4</c:v>
                </c:pt>
                <c:pt idx="4">
                  <c:v>3224</c:v>
                </c:pt>
                <c:pt idx="5">
                  <c:v>4632</c:v>
                </c:pt>
                <c:pt idx="6">
                  <c:v>4172</c:v>
                </c:pt>
                <c:pt idx="7">
                  <c:v>2054</c:v>
                </c:pt>
                <c:pt idx="8">
                  <c:v>247</c:v>
                </c:pt>
                <c:pt idx="9">
                  <c:v>1667</c:v>
                </c:pt>
                <c:pt idx="10">
                  <c:v>157</c:v>
                </c:pt>
                <c:pt idx="11">
                  <c:v>585</c:v>
                </c:pt>
                <c:pt idx="12">
                  <c:v>585</c:v>
                </c:pt>
                <c:pt idx="13">
                  <c:v>361</c:v>
                </c:pt>
                <c:pt idx="14">
                  <c:v>1645</c:v>
                </c:pt>
                <c:pt idx="15">
                  <c:v>659</c:v>
                </c:pt>
                <c:pt idx="16">
                  <c:v>601</c:v>
                </c:pt>
                <c:pt idx="17">
                  <c:v>601</c:v>
                </c:pt>
                <c:pt idx="18">
                  <c:v>180</c:v>
                </c:pt>
                <c:pt idx="19">
                  <c:v>180</c:v>
                </c:pt>
                <c:pt idx="20">
                  <c:v>16.899999999999999</c:v>
                </c:pt>
                <c:pt idx="21">
                  <c:v>714</c:v>
                </c:pt>
                <c:pt idx="22">
                  <c:v>874</c:v>
                </c:pt>
                <c:pt idx="23">
                  <c:v>958</c:v>
                </c:pt>
                <c:pt idx="24">
                  <c:v>87</c:v>
                </c:pt>
                <c:pt idx="25">
                  <c:v>87</c:v>
                </c:pt>
                <c:pt idx="26">
                  <c:v>19.399999999999999</c:v>
                </c:pt>
                <c:pt idx="27">
                  <c:v>19.399999999999999</c:v>
                </c:pt>
                <c:pt idx="28">
                  <c:v>1786</c:v>
                </c:pt>
                <c:pt idx="29">
                  <c:v>1584</c:v>
                </c:pt>
                <c:pt idx="30">
                  <c:v>27.3</c:v>
                </c:pt>
                <c:pt idx="31">
                  <c:v>440</c:v>
                </c:pt>
                <c:pt idx="32">
                  <c:v>440</c:v>
                </c:pt>
                <c:pt idx="33">
                  <c:v>31.9</c:v>
                </c:pt>
                <c:pt idx="34">
                  <c:v>1509</c:v>
                </c:pt>
                <c:pt idx="35">
                  <c:v>45.6</c:v>
                </c:pt>
                <c:pt idx="36">
                  <c:v>1290</c:v>
                </c:pt>
                <c:pt idx="37">
                  <c:v>472</c:v>
                </c:pt>
                <c:pt idx="38">
                  <c:v>472</c:v>
                </c:pt>
                <c:pt idx="39">
                  <c:v>1819</c:v>
                </c:pt>
                <c:pt idx="40">
                  <c:v>51.6</c:v>
                </c:pt>
                <c:pt idx="41">
                  <c:v>51.6</c:v>
                </c:pt>
                <c:pt idx="42">
                  <c:v>1269</c:v>
                </c:pt>
                <c:pt idx="43">
                  <c:v>1596</c:v>
                </c:pt>
                <c:pt idx="44">
                  <c:v>968</c:v>
                </c:pt>
                <c:pt idx="45">
                  <c:v>1762</c:v>
                </c:pt>
                <c:pt idx="46">
                  <c:v>1535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502-4083-8429-29486B33FEE3}"/>
            </c:ext>
          </c:extLst>
        </c:ser>
        <c:ser>
          <c:idx val="1"/>
          <c:order val="1"/>
          <c:tx>
            <c:v>R35 =10 um</c:v>
          </c:tx>
          <c:spPr>
            <a:ln w="25400" cap="rnd">
              <a:solidFill>
                <a:schemeClr val="accent5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'R35'!$F$14:$F$19</c:f>
              <c:numCache>
                <c:formatCode>General</c:formatCode>
                <c:ptCount val="6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</c:numCache>
            </c:numRef>
          </c:xVal>
          <c:yVal>
            <c:numRef>
              <c:f>'R35'!$G$14:$G$19</c:f>
              <c:numCache>
                <c:formatCode>0.00</c:formatCode>
                <c:ptCount val="6"/>
                <c:pt idx="0">
                  <c:v>84.267652018536481</c:v>
                </c:pt>
                <c:pt idx="1">
                  <c:v>233.3427806157689</c:v>
                </c:pt>
                <c:pt idx="2">
                  <c:v>423.3922116550242</c:v>
                </c:pt>
                <c:pt idx="3">
                  <c:v>646.14181078074523</c:v>
                </c:pt>
                <c:pt idx="4">
                  <c:v>896.86570517365749</c:v>
                </c:pt>
                <c:pt idx="5">
                  <c:v>1172.4014327219102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502-4083-8429-29486B33FEE3}"/>
            </c:ext>
          </c:extLst>
        </c:ser>
        <c:ser>
          <c:idx val="2"/>
          <c:order val="2"/>
          <c:tx>
            <c:v>R35 =5 um</c:v>
          </c:tx>
          <c:spPr>
            <a:ln w="25400" cap="rnd">
              <a:solidFill>
                <a:schemeClr val="accent5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'R35'!$F$14:$F$19</c:f>
              <c:numCache>
                <c:formatCode>General</c:formatCode>
                <c:ptCount val="6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</c:numCache>
            </c:numRef>
          </c:xVal>
          <c:yVal>
            <c:numRef>
              <c:f>'R35'!$H$14:$H$19</c:f>
              <c:numCache>
                <c:formatCode>0.00</c:formatCode>
                <c:ptCount val="6"/>
                <c:pt idx="0">
                  <c:v>25.918440730226671</c:v>
                </c:pt>
                <c:pt idx="1">
                  <c:v>71.769900837936362</c:v>
                </c:pt>
                <c:pt idx="2">
                  <c:v>130.22394335855515</c:v>
                </c:pt>
                <c:pt idx="3">
                  <c:v>198.73566932134554</c:v>
                </c:pt>
                <c:pt idx="4">
                  <c:v>275.8515286198205</c:v>
                </c:pt>
                <c:pt idx="5">
                  <c:v>360.59883381290166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502-4083-8429-29486B33FEE3}"/>
            </c:ext>
          </c:extLst>
        </c:ser>
        <c:ser>
          <c:idx val="3"/>
          <c:order val="3"/>
          <c:tx>
            <c:v>R35 =2 um</c:v>
          </c:tx>
          <c:spPr>
            <a:ln w="25400" cap="rnd">
              <a:solidFill>
                <a:schemeClr val="accent5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'R35'!$F$14:$F$19</c:f>
              <c:numCache>
                <c:formatCode>General</c:formatCode>
                <c:ptCount val="6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</c:numCache>
            </c:numRef>
          </c:xVal>
          <c:yVal>
            <c:numRef>
              <c:f>'R35'!$I$14:$I$19</c:f>
              <c:numCache>
                <c:formatCode>0.00</c:formatCode>
                <c:ptCount val="6"/>
                <c:pt idx="0">
                  <c:v>5.4539721482404335</c:v>
                </c:pt>
                <c:pt idx="1">
                  <c:v>15.102414698720166</c:v>
                </c:pt>
                <c:pt idx="2">
                  <c:v>27.402796622842526</c:v>
                </c:pt>
                <c:pt idx="3">
                  <c:v>41.819599281544434</c:v>
                </c:pt>
                <c:pt idx="4">
                  <c:v>58.046954668360264</c:v>
                </c:pt>
                <c:pt idx="5">
                  <c:v>75.880181866416876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502-4083-8429-29486B33FEE3}"/>
            </c:ext>
          </c:extLst>
        </c:ser>
        <c:ser>
          <c:idx val="4"/>
          <c:order val="4"/>
          <c:tx>
            <c:v>R35 =1 um</c:v>
          </c:tx>
          <c:spPr>
            <a:ln w="25400" cap="rnd">
              <a:solidFill>
                <a:schemeClr val="accent5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'R35'!$F$14:$F$19</c:f>
              <c:numCache>
                <c:formatCode>General</c:formatCode>
                <c:ptCount val="6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</c:numCache>
            </c:numRef>
          </c:xVal>
          <c:yVal>
            <c:numRef>
              <c:f>'R35'!$J$14:$J$19</c:f>
              <c:numCache>
                <c:formatCode>0.00</c:formatCode>
                <c:ptCount val="6"/>
                <c:pt idx="0">
                  <c:v>1.6774936821235027</c:v>
                </c:pt>
                <c:pt idx="1">
                  <c:v>4.6450925221694703</c:v>
                </c:pt>
                <c:pt idx="2">
                  <c:v>8.4283558767647619</c:v>
                </c:pt>
                <c:pt idx="3">
                  <c:v>12.862572759261324</c:v>
                </c:pt>
                <c:pt idx="4">
                  <c:v>17.853666479411416</c:v>
                </c:pt>
                <c:pt idx="5">
                  <c:v>23.338682747098854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502-4083-8429-29486B33FEE3}"/>
            </c:ext>
          </c:extLst>
        </c:ser>
        <c:ser>
          <c:idx val="5"/>
          <c:order val="5"/>
          <c:tx>
            <c:v>R35 = 0.1 um</c:v>
          </c:tx>
          <c:spPr>
            <a:ln w="25400" cap="rnd">
              <a:solidFill>
                <a:schemeClr val="accent5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'R35'!$F$14:$F$19</c:f>
              <c:numCache>
                <c:formatCode>General</c:formatCode>
                <c:ptCount val="6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</c:numCache>
            </c:numRef>
          </c:xVal>
          <c:yVal>
            <c:numRef>
              <c:f>'R35'!$K$14:$K$19</c:f>
              <c:numCache>
                <c:formatCode>0.00</c:formatCode>
                <c:ptCount val="6"/>
                <c:pt idx="0">
                  <c:v>3.3393419493227043E-2</c:v>
                </c:pt>
                <c:pt idx="1">
                  <c:v>9.2468618410115153E-2</c:v>
                </c:pt>
                <c:pt idx="2">
                  <c:v>0.16778103335371591</c:v>
                </c:pt>
                <c:pt idx="3">
                  <c:v>0.25605180662644378</c:v>
                </c:pt>
                <c:pt idx="4">
                  <c:v>0.35540817863733548</c:v>
                </c:pt>
                <c:pt idx="5">
                  <c:v>0.46459693511729938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502-4083-8429-29486B33F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029327"/>
        <c:axId val="1233030287"/>
      </c:scatterChart>
      <c:valAx>
        <c:axId val="1233029327"/>
        <c:scaling>
          <c:logBase val="10"/>
          <c:orientation val="minMax"/>
          <c:max val="1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030287"/>
        <c:crossesAt val="1.0000000000000002E-2"/>
        <c:crossBetween val="midCat"/>
        <c:majorUnit val="0.9"/>
        <c:minorUnit val="0.1"/>
      </c:valAx>
      <c:valAx>
        <c:axId val="1233030287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029327"/>
        <c:crossesAt val="0.1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482868002468654E-2"/>
          <c:y val="0.91594642695452055"/>
          <c:w val="0.8943041851137441"/>
          <c:h val="5.2589424400585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RQI vs </a:t>
            </a:r>
            <a:r>
              <a:rPr lang="el-GR"/>
              <a:t>Φ</a:t>
            </a:r>
            <a:r>
              <a:rPr lang="en-US"/>
              <a:t>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Core data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FZI!$D$3:$D$49</c:f>
              <c:numCache>
                <c:formatCode>0.00</c:formatCode>
                <c:ptCount val="47"/>
                <c:pt idx="0">
                  <c:v>0.45560407569141192</c:v>
                </c:pt>
                <c:pt idx="1">
                  <c:v>0.45560407569141192</c:v>
                </c:pt>
                <c:pt idx="2">
                  <c:v>0.43266475644699143</c:v>
                </c:pt>
                <c:pt idx="3">
                  <c:v>0.4705882352941177</c:v>
                </c:pt>
                <c:pt idx="4">
                  <c:v>0.47710487444608568</c:v>
                </c:pt>
                <c:pt idx="5">
                  <c:v>0.49253731343283591</c:v>
                </c:pt>
                <c:pt idx="6">
                  <c:v>0.51285930408472014</c:v>
                </c:pt>
                <c:pt idx="7">
                  <c:v>0.51285930408472014</c:v>
                </c:pt>
                <c:pt idx="8">
                  <c:v>0.27388535031847133</c:v>
                </c:pt>
                <c:pt idx="9">
                  <c:v>0.45560407569141192</c:v>
                </c:pt>
                <c:pt idx="10">
                  <c:v>0.45560407569141192</c:v>
                </c:pt>
                <c:pt idx="11">
                  <c:v>0.28040973111395645</c:v>
                </c:pt>
                <c:pt idx="12">
                  <c:v>0.43061516452074389</c:v>
                </c:pt>
                <c:pt idx="13">
                  <c:v>0.43061516452074389</c:v>
                </c:pt>
                <c:pt idx="14">
                  <c:v>0.38504155124653744</c:v>
                </c:pt>
                <c:pt idx="15">
                  <c:v>0.49700598802395218</c:v>
                </c:pt>
                <c:pt idx="16">
                  <c:v>0.49700598802395218</c:v>
                </c:pt>
                <c:pt idx="17">
                  <c:v>0.47275405007363769</c:v>
                </c:pt>
                <c:pt idx="18">
                  <c:v>0.47275405007363769</c:v>
                </c:pt>
                <c:pt idx="19">
                  <c:v>0.35685210312075988</c:v>
                </c:pt>
                <c:pt idx="20">
                  <c:v>0.39082058414464538</c:v>
                </c:pt>
                <c:pt idx="21">
                  <c:v>0.56006240249609984</c:v>
                </c:pt>
                <c:pt idx="22">
                  <c:v>0.19904076738609114</c:v>
                </c:pt>
                <c:pt idx="23">
                  <c:v>0.41843971631205668</c:v>
                </c:pt>
                <c:pt idx="24">
                  <c:v>0.41843971631205668</c:v>
                </c:pt>
                <c:pt idx="25">
                  <c:v>0.4347202295552367</c:v>
                </c:pt>
                <c:pt idx="26">
                  <c:v>0.57480314960629919</c:v>
                </c:pt>
                <c:pt idx="27">
                  <c:v>0.51745068285280726</c:v>
                </c:pt>
                <c:pt idx="28">
                  <c:v>0.44927536231884063</c:v>
                </c:pt>
                <c:pt idx="29">
                  <c:v>0.38696255201109575</c:v>
                </c:pt>
                <c:pt idx="30">
                  <c:v>0.38696255201109575</c:v>
                </c:pt>
                <c:pt idx="31">
                  <c:v>0.40056022408963582</c:v>
                </c:pt>
                <c:pt idx="32">
                  <c:v>0.57480314960629919</c:v>
                </c:pt>
                <c:pt idx="33">
                  <c:v>0.45560407569141192</c:v>
                </c:pt>
                <c:pt idx="34">
                  <c:v>0.49700598802395218</c:v>
                </c:pt>
                <c:pt idx="35">
                  <c:v>0.52439024390243894</c:v>
                </c:pt>
                <c:pt idx="36">
                  <c:v>0.48148148148148145</c:v>
                </c:pt>
                <c:pt idx="37">
                  <c:v>0.50602409638554224</c:v>
                </c:pt>
                <c:pt idx="38">
                  <c:v>0.46842878120411158</c:v>
                </c:pt>
                <c:pt idx="39">
                  <c:v>0.46412884333821375</c:v>
                </c:pt>
                <c:pt idx="40">
                  <c:v>0.39860139860139854</c:v>
                </c:pt>
                <c:pt idx="41">
                  <c:v>0.36612021857923499</c:v>
                </c:pt>
                <c:pt idx="42">
                  <c:v>0.35685210312075988</c:v>
                </c:pt>
                <c:pt idx="43">
                  <c:v>0.3175230566534914</c:v>
                </c:pt>
                <c:pt idx="44">
                  <c:v>0.33155792276964047</c:v>
                </c:pt>
                <c:pt idx="45">
                  <c:v>0.24843945068664172</c:v>
                </c:pt>
                <c:pt idx="46">
                  <c:v>0.32450331125827814</c:v>
                </c:pt>
              </c:numCache>
            </c:numRef>
          </c:xVal>
          <c:yVal>
            <c:numRef>
              <c:f>FZI!$E$3:$E$49</c:f>
              <c:numCache>
                <c:formatCode>0.00</c:formatCode>
                <c:ptCount val="47"/>
                <c:pt idx="0">
                  <c:v>0.24720562252567535</c:v>
                </c:pt>
                <c:pt idx="1">
                  <c:v>0.24720562252567535</c:v>
                </c:pt>
                <c:pt idx="2">
                  <c:v>0.23489270482809155</c:v>
                </c:pt>
                <c:pt idx="3">
                  <c:v>0.29002536527000528</c:v>
                </c:pt>
                <c:pt idx="4">
                  <c:v>0.31204967057188948</c:v>
                </c:pt>
                <c:pt idx="5">
                  <c:v>0.3691093949692224</c:v>
                </c:pt>
                <c:pt idx="6">
                  <c:v>0.38739556971347555</c:v>
                </c:pt>
                <c:pt idx="7">
                  <c:v>0.38739556971347555</c:v>
                </c:pt>
                <c:pt idx="8">
                  <c:v>0.23262234090553746</c:v>
                </c:pt>
                <c:pt idx="9">
                  <c:v>0.5235005057807639</c:v>
                </c:pt>
                <c:pt idx="10">
                  <c:v>0.5235005057807639</c:v>
                </c:pt>
                <c:pt idx="11">
                  <c:v>0.36381554862960092</c:v>
                </c:pt>
                <c:pt idx="12">
                  <c:v>0.76786107547474736</c:v>
                </c:pt>
                <c:pt idx="13">
                  <c:v>0.76786107547474736</c:v>
                </c:pt>
                <c:pt idx="14">
                  <c:v>0.74620314706562807</c:v>
                </c:pt>
                <c:pt idx="15">
                  <c:v>1.1839452120179552</c:v>
                </c:pt>
                <c:pt idx="16">
                  <c:v>1.1839452120179552</c:v>
                </c:pt>
                <c:pt idx="17">
                  <c:v>1.1625281291609002</c:v>
                </c:pt>
                <c:pt idx="18">
                  <c:v>1.1625281291609002</c:v>
                </c:pt>
                <c:pt idx="19">
                  <c:v>0.96227732103876951</c:v>
                </c:pt>
                <c:pt idx="20">
                  <c:v>1.1254600640946286</c:v>
                </c:pt>
                <c:pt idx="21">
                  <c:v>1.630497369304591</c:v>
                </c:pt>
                <c:pt idx="22">
                  <c:v>0.64203002594650305</c:v>
                </c:pt>
                <c:pt idx="23">
                  <c:v>1.4172807097288425</c:v>
                </c:pt>
                <c:pt idx="24">
                  <c:v>1.4172807097288425</c:v>
                </c:pt>
                <c:pt idx="25">
                  <c:v>1.5242543380711477</c:v>
                </c:pt>
                <c:pt idx="26">
                  <c:v>2.0362795781886005</c:v>
                </c:pt>
                <c:pt idx="27">
                  <c:v>1.9155049103522488</c:v>
                </c:pt>
                <c:pt idx="28">
                  <c:v>1.667264555124409</c:v>
                </c:pt>
                <c:pt idx="29">
                  <c:v>1.4378231754534239</c:v>
                </c:pt>
                <c:pt idx="30">
                  <c:v>1.4378231754534239</c:v>
                </c:pt>
                <c:pt idx="31">
                  <c:v>1.5072640429284099</c:v>
                </c:pt>
                <c:pt idx="32">
                  <c:v>2.1816554729699473</c:v>
                </c:pt>
                <c:pt idx="33">
                  <c:v>1.7371616525323006</c:v>
                </c:pt>
                <c:pt idx="34">
                  <c:v>1.9572912804757765</c:v>
                </c:pt>
                <c:pt idx="35">
                  <c:v>2.1387837230429558</c:v>
                </c:pt>
                <c:pt idx="36">
                  <c:v>2.1395999913715</c:v>
                </c:pt>
                <c:pt idx="37">
                  <c:v>2.3103424555473939</c:v>
                </c:pt>
                <c:pt idx="38">
                  <c:v>2.2126457871314025</c:v>
                </c:pt>
                <c:pt idx="39">
                  <c:v>2.3568977632146151</c:v>
                </c:pt>
                <c:pt idx="40">
                  <c:v>2.3855590392661763</c:v>
                </c:pt>
                <c:pt idx="41">
                  <c:v>2.4764527773024372</c:v>
                </c:pt>
                <c:pt idx="42">
                  <c:v>2.7749297528189514</c:v>
                </c:pt>
                <c:pt idx="43">
                  <c:v>3.6317725631167304</c:v>
                </c:pt>
                <c:pt idx="44">
                  <c:v>4.0644531733547593</c:v>
                </c:pt>
                <c:pt idx="45">
                  <c:v>3.2668256687109496</c:v>
                </c:pt>
                <c:pt idx="46">
                  <c:v>4.317485435968015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C5-45A4-A0B0-972A4B6BD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029327"/>
        <c:axId val="1233030287"/>
      </c:scatterChart>
      <c:valAx>
        <c:axId val="1233029327"/>
        <c:scaling>
          <c:logBase val="10"/>
          <c:orientation val="minMax"/>
          <c:max val="1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030287"/>
        <c:crossesAt val="1.0000000000000002E-2"/>
        <c:crossBetween val="midCat"/>
        <c:majorUnit val="0.9"/>
        <c:minorUnit val="0.1"/>
      </c:valAx>
      <c:valAx>
        <c:axId val="1233030287"/>
        <c:scaling>
          <c:logBase val="10"/>
          <c:orientation val="minMax"/>
          <c:max val="100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029327"/>
        <c:crossesAt val="0.1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482868002468654E-2"/>
          <c:y val="0.91594642695452055"/>
          <c:w val="9.7192306003374168E-2"/>
          <c:h val="5.5558983298137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 vs </a:t>
            </a:r>
            <a:r>
              <a:rPr lang="el-GR"/>
              <a:t>Φ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Core data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FZI!$C$3:$C$49</c:f>
              <c:numCache>
                <c:formatCode>0.00</c:formatCode>
                <c:ptCount val="47"/>
                <c:pt idx="0">
                  <c:v>0.313</c:v>
                </c:pt>
                <c:pt idx="1">
                  <c:v>0.313</c:v>
                </c:pt>
                <c:pt idx="2">
                  <c:v>0.30199999999999999</c:v>
                </c:pt>
                <c:pt idx="3">
                  <c:v>0.32</c:v>
                </c:pt>
                <c:pt idx="4">
                  <c:v>0.32300000000000001</c:v>
                </c:pt>
                <c:pt idx="5">
                  <c:v>0.33</c:v>
                </c:pt>
                <c:pt idx="6">
                  <c:v>0.33900000000000002</c:v>
                </c:pt>
                <c:pt idx="7">
                  <c:v>0.33900000000000002</c:v>
                </c:pt>
                <c:pt idx="8">
                  <c:v>0.215</c:v>
                </c:pt>
                <c:pt idx="9">
                  <c:v>0.313</c:v>
                </c:pt>
                <c:pt idx="10">
                  <c:v>0.313</c:v>
                </c:pt>
                <c:pt idx="11">
                  <c:v>0.219</c:v>
                </c:pt>
                <c:pt idx="12">
                  <c:v>0.30099999999999999</c:v>
                </c:pt>
                <c:pt idx="13">
                  <c:v>0.30099999999999999</c:v>
                </c:pt>
                <c:pt idx="14">
                  <c:v>0.27800000000000002</c:v>
                </c:pt>
                <c:pt idx="15">
                  <c:v>0.33200000000000002</c:v>
                </c:pt>
                <c:pt idx="16">
                  <c:v>0.33200000000000002</c:v>
                </c:pt>
                <c:pt idx="17">
                  <c:v>0.32100000000000001</c:v>
                </c:pt>
                <c:pt idx="18">
                  <c:v>0.32100000000000001</c:v>
                </c:pt>
                <c:pt idx="19">
                  <c:v>0.26300000000000001</c:v>
                </c:pt>
                <c:pt idx="20">
                  <c:v>0.28100000000000003</c:v>
                </c:pt>
                <c:pt idx="21">
                  <c:v>0.35899999999999999</c:v>
                </c:pt>
                <c:pt idx="22">
                  <c:v>0.16600000000000001</c:v>
                </c:pt>
                <c:pt idx="23">
                  <c:v>0.29499999999999998</c:v>
                </c:pt>
                <c:pt idx="24">
                  <c:v>0.29499999999999998</c:v>
                </c:pt>
                <c:pt idx="25">
                  <c:v>0.30299999999999999</c:v>
                </c:pt>
                <c:pt idx="26">
                  <c:v>0.36499999999999999</c:v>
                </c:pt>
                <c:pt idx="27">
                  <c:v>0.34100000000000003</c:v>
                </c:pt>
                <c:pt idx="28">
                  <c:v>0.31</c:v>
                </c:pt>
                <c:pt idx="29">
                  <c:v>0.27900000000000003</c:v>
                </c:pt>
                <c:pt idx="30">
                  <c:v>0.27900000000000003</c:v>
                </c:pt>
                <c:pt idx="31">
                  <c:v>0.28599999999999998</c:v>
                </c:pt>
                <c:pt idx="32">
                  <c:v>0.36499999999999999</c:v>
                </c:pt>
                <c:pt idx="33">
                  <c:v>0.313</c:v>
                </c:pt>
                <c:pt idx="34">
                  <c:v>0.33200000000000002</c:v>
                </c:pt>
                <c:pt idx="35">
                  <c:v>0.34399999999999997</c:v>
                </c:pt>
                <c:pt idx="36">
                  <c:v>0.32500000000000001</c:v>
                </c:pt>
                <c:pt idx="37">
                  <c:v>0.33600000000000002</c:v>
                </c:pt>
                <c:pt idx="38">
                  <c:v>0.31900000000000001</c:v>
                </c:pt>
                <c:pt idx="39">
                  <c:v>0.317</c:v>
                </c:pt>
                <c:pt idx="40">
                  <c:v>0.28499999999999998</c:v>
                </c:pt>
                <c:pt idx="41">
                  <c:v>0.26800000000000002</c:v>
                </c:pt>
                <c:pt idx="42">
                  <c:v>0.26300000000000001</c:v>
                </c:pt>
                <c:pt idx="43">
                  <c:v>0.24099999999999999</c:v>
                </c:pt>
                <c:pt idx="44">
                  <c:v>0.249</c:v>
                </c:pt>
                <c:pt idx="45">
                  <c:v>0.19900000000000001</c:v>
                </c:pt>
                <c:pt idx="46">
                  <c:v>0.245</c:v>
                </c:pt>
              </c:numCache>
            </c:numRef>
          </c:xVal>
          <c:yVal>
            <c:numRef>
              <c:f>FZI!$B$3:$B$49</c:f>
              <c:numCache>
                <c:formatCode>0.00</c:formatCode>
                <c:ptCount val="47"/>
                <c:pt idx="0">
                  <c:v>19.399999999999999</c:v>
                </c:pt>
                <c:pt idx="1">
                  <c:v>19.399999999999999</c:v>
                </c:pt>
                <c:pt idx="2">
                  <c:v>16.899999999999999</c:v>
                </c:pt>
                <c:pt idx="3">
                  <c:v>27.3</c:v>
                </c:pt>
                <c:pt idx="4">
                  <c:v>31.9</c:v>
                </c:pt>
                <c:pt idx="5">
                  <c:v>45.6</c:v>
                </c:pt>
                <c:pt idx="6">
                  <c:v>51.6</c:v>
                </c:pt>
                <c:pt idx="7">
                  <c:v>51.6</c:v>
                </c:pt>
                <c:pt idx="8">
                  <c:v>11.8</c:v>
                </c:pt>
                <c:pt idx="9">
                  <c:v>87</c:v>
                </c:pt>
                <c:pt idx="10">
                  <c:v>87</c:v>
                </c:pt>
                <c:pt idx="11">
                  <c:v>29.4</c:v>
                </c:pt>
                <c:pt idx="12">
                  <c:v>180</c:v>
                </c:pt>
                <c:pt idx="13">
                  <c:v>180</c:v>
                </c:pt>
                <c:pt idx="14">
                  <c:v>157</c:v>
                </c:pt>
                <c:pt idx="15">
                  <c:v>472</c:v>
                </c:pt>
                <c:pt idx="16">
                  <c:v>472</c:v>
                </c:pt>
                <c:pt idx="17">
                  <c:v>440</c:v>
                </c:pt>
                <c:pt idx="18">
                  <c:v>440</c:v>
                </c:pt>
                <c:pt idx="19">
                  <c:v>247</c:v>
                </c:pt>
                <c:pt idx="20">
                  <c:v>361</c:v>
                </c:pt>
                <c:pt idx="21">
                  <c:v>968</c:v>
                </c:pt>
                <c:pt idx="22">
                  <c:v>69.400000000000006</c:v>
                </c:pt>
                <c:pt idx="23">
                  <c:v>601</c:v>
                </c:pt>
                <c:pt idx="24">
                  <c:v>601</c:v>
                </c:pt>
                <c:pt idx="25">
                  <c:v>714</c:v>
                </c:pt>
                <c:pt idx="26">
                  <c:v>1535</c:v>
                </c:pt>
                <c:pt idx="27">
                  <c:v>1269</c:v>
                </c:pt>
                <c:pt idx="28">
                  <c:v>874</c:v>
                </c:pt>
                <c:pt idx="29">
                  <c:v>585</c:v>
                </c:pt>
                <c:pt idx="30">
                  <c:v>585</c:v>
                </c:pt>
                <c:pt idx="31">
                  <c:v>659</c:v>
                </c:pt>
                <c:pt idx="32">
                  <c:v>1762</c:v>
                </c:pt>
                <c:pt idx="33">
                  <c:v>958</c:v>
                </c:pt>
                <c:pt idx="34">
                  <c:v>1290</c:v>
                </c:pt>
                <c:pt idx="35">
                  <c:v>1596</c:v>
                </c:pt>
                <c:pt idx="36">
                  <c:v>1509</c:v>
                </c:pt>
                <c:pt idx="37">
                  <c:v>1819</c:v>
                </c:pt>
                <c:pt idx="38">
                  <c:v>1584</c:v>
                </c:pt>
                <c:pt idx="39">
                  <c:v>1786</c:v>
                </c:pt>
                <c:pt idx="40">
                  <c:v>1645</c:v>
                </c:pt>
                <c:pt idx="41">
                  <c:v>1667</c:v>
                </c:pt>
                <c:pt idx="42">
                  <c:v>2054</c:v>
                </c:pt>
                <c:pt idx="43">
                  <c:v>3224</c:v>
                </c:pt>
                <c:pt idx="44">
                  <c:v>4172</c:v>
                </c:pt>
                <c:pt idx="45">
                  <c:v>2154</c:v>
                </c:pt>
                <c:pt idx="46">
                  <c:v>4632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5A-4AF0-9E53-FDC3F7A4C172}"/>
            </c:ext>
          </c:extLst>
        </c:ser>
        <c:ser>
          <c:idx val="1"/>
          <c:order val="1"/>
          <c:tx>
            <c:v>FZI =12 um</c:v>
          </c:tx>
          <c:spPr>
            <a:ln w="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-3.9485543518366223E-2"/>
                  <c:y val="3.016864893424294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FZI!$B$57:$B$66</c:f>
              <c:numCache>
                <c:formatCode>0.00</c:formatCode>
                <c:ptCount val="1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</c:numCache>
            </c:numRef>
          </c:xVal>
          <c:yVal>
            <c:numRef>
              <c:f>FZI!$C$57:$C$66</c:f>
              <c:numCache>
                <c:formatCode>0.00</c:formatCode>
                <c:ptCount val="10"/>
                <c:pt idx="0">
                  <c:v>21.604843121932923</c:v>
                </c:pt>
                <c:pt idx="1">
                  <c:v>192.57650288932803</c:v>
                </c:pt>
                <c:pt idx="2">
                  <c:v>728.65884397744014</c:v>
                </c:pt>
                <c:pt idx="3">
                  <c:v>1949.837091754446</c:v>
                </c:pt>
                <c:pt idx="4">
                  <c:v>4332.9713150098796</c:v>
                </c:pt>
                <c:pt idx="5">
                  <c:v>8595.2002412032725</c:v>
                </c:pt>
                <c:pt idx="6">
                  <c:v>15829.446685722478</c:v>
                </c:pt>
                <c:pt idx="7">
                  <c:v>27731.016416063238</c:v>
                </c:pt>
                <c:pt idx="8">
                  <c:v>46989.462475669126</c:v>
                </c:pt>
                <c:pt idx="9">
                  <c:v>77993.48367017784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98-4BA7-ACDA-2C2F3D4F2C26}"/>
            </c:ext>
          </c:extLst>
        </c:ser>
        <c:ser>
          <c:idx val="2"/>
          <c:order val="2"/>
          <c:tx>
            <c:v>FZI = 7 um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dPt>
            <c:idx val="7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298-4BA7-ACDA-2C2F3D4F2C26}"/>
              </c:ext>
            </c:extLst>
          </c:dPt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-2.1842812434708002E-2"/>
                  <c:y val="2.143913617998129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FZI!$B$57:$B$66</c:f>
              <c:numCache>
                <c:formatCode>0.00</c:formatCode>
                <c:ptCount val="1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</c:numCache>
            </c:numRef>
          </c:xVal>
          <c:yVal>
            <c:numRef>
              <c:f>FZI!$D$57:$D$66</c:f>
              <c:numCache>
                <c:formatCode>0.00</c:formatCode>
                <c:ptCount val="10"/>
                <c:pt idx="0">
                  <c:v>7.0039410813121536</c:v>
                </c:pt>
                <c:pt idx="1">
                  <c:v>62.430190872930545</c:v>
                </c:pt>
                <c:pt idx="2">
                  <c:v>236.21942463511954</c:v>
                </c:pt>
                <c:pt idx="3">
                  <c:v>632.1056825884217</c:v>
                </c:pt>
                <c:pt idx="4">
                  <c:v>1404.6792946409371</c:v>
                </c:pt>
                <c:pt idx="5">
                  <c:v>2786.4250497775324</c:v>
                </c:pt>
                <c:pt idx="6">
                  <c:v>5131.6508669308541</c:v>
                </c:pt>
                <c:pt idx="7">
                  <c:v>8989.9474857019995</c:v>
                </c:pt>
                <c:pt idx="8">
                  <c:v>15233.224548990393</c:v>
                </c:pt>
                <c:pt idx="9">
                  <c:v>25284.227303536867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98-4BA7-ACDA-2C2F3D4F2C26}"/>
            </c:ext>
          </c:extLst>
        </c:ser>
        <c:ser>
          <c:idx val="3"/>
          <c:order val="3"/>
          <c:tx>
            <c:v>FZI = 5 um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-3.7721270410000403E-2"/>
                  <c:y val="3.3862135252237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FZI!$B$57:$B$66</c:f>
              <c:numCache>
                <c:formatCode>0.00</c:formatCode>
                <c:ptCount val="1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</c:numCache>
            </c:numRef>
          </c:xVal>
          <c:yVal>
            <c:numRef>
              <c:f>FZI!$E$57:$E$66</c:f>
              <c:numCache>
                <c:formatCode>0.00</c:formatCode>
                <c:ptCount val="10"/>
                <c:pt idx="0">
                  <c:v>3.3790585847060237</c:v>
                </c:pt>
                <c:pt idx="1">
                  <c:v>30.119509853799368</c:v>
                </c:pt>
                <c:pt idx="2">
                  <c:v>113.96430458522356</c:v>
                </c:pt>
                <c:pt idx="3">
                  <c:v>304.96003726971855</c:v>
                </c:pt>
                <c:pt idx="4">
                  <c:v>677.6889717104857</c:v>
                </c:pt>
                <c:pt idx="5">
                  <c:v>1344.3136336787595</c:v>
                </c:pt>
                <c:pt idx="6">
                  <c:v>2475.7702433967675</c:v>
                </c:pt>
                <c:pt idx="7">
                  <c:v>4337.20941894711</c:v>
                </c:pt>
                <c:pt idx="8">
                  <c:v>7349.2848651115655</c:v>
                </c:pt>
                <c:pt idx="9">
                  <c:v>12198.401490788743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298-4BA7-ACDA-2C2F3D4F2C26}"/>
            </c:ext>
          </c:extLst>
        </c:ser>
        <c:ser>
          <c:idx val="4"/>
          <c:order val="4"/>
          <c:tx>
            <c:v>FZI = 3.8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-1.9302259158661218E-2"/>
                  <c:y val="5.132951411168117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FZI!$B$57:$B$66</c:f>
              <c:numCache>
                <c:formatCode>0.00</c:formatCode>
                <c:ptCount val="1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</c:numCache>
            </c:numRef>
          </c:xVal>
          <c:yVal>
            <c:numRef>
              <c:f>FZI!$F$57:$F$66</c:f>
              <c:numCache>
                <c:formatCode>0.00</c:formatCode>
                <c:ptCount val="10"/>
                <c:pt idx="0">
                  <c:v>1.923939472409596</c:v>
                </c:pt>
                <c:pt idx="1">
                  <c:v>17.149188877527507</c:v>
                </c:pt>
                <c:pt idx="2">
                  <c:v>64.888020891267573</c:v>
                </c:pt>
                <c:pt idx="3">
                  <c:v>173.635537384966</c:v>
                </c:pt>
                <c:pt idx="4">
                  <c:v>385.85674974436887</c:v>
                </c:pt>
                <c:pt idx="5">
                  <c:v>765.41379745209508</c:v>
                </c:pt>
                <c:pt idx="6">
                  <c:v>1409.6328833856405</c:v>
                </c:pt>
                <c:pt idx="7">
                  <c:v>2469.4831983639615</c:v>
                </c:pt>
                <c:pt idx="8">
                  <c:v>4184.4729505335599</c:v>
                </c:pt>
                <c:pt idx="9">
                  <c:v>6945.4214953986393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98-4BA7-ACDA-2C2F3D4F2C26}"/>
            </c:ext>
          </c:extLst>
        </c:ser>
        <c:ser>
          <c:idx val="5"/>
          <c:order val="5"/>
          <c:tx>
            <c:v>FZI = 2.5 um 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-3.6944990242319439E-2"/>
                  <c:y val="6.03806308763865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FZI!$B$57:$B$66</c:f>
              <c:numCache>
                <c:formatCode>0.00</c:formatCode>
                <c:ptCount val="1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</c:numCache>
            </c:numRef>
          </c:xVal>
          <c:yVal>
            <c:numRef>
              <c:f>FZI!$G$57:$G$66</c:f>
              <c:numCache>
                <c:formatCode>0.00</c:formatCode>
                <c:ptCount val="10"/>
                <c:pt idx="0">
                  <c:v>0.89795826699846226</c:v>
                </c:pt>
                <c:pt idx="1">
                  <c:v>8.0040230712702432</c:v>
                </c:pt>
                <c:pt idx="2">
                  <c:v>30.285118437487927</c:v>
                </c:pt>
                <c:pt idx="3">
                  <c:v>81.040733596611204</c:v>
                </c:pt>
                <c:pt idx="4">
                  <c:v>180.09051910358045</c:v>
                </c:pt>
                <c:pt idx="5">
                  <c:v>357.24078483404128</c:v>
                </c:pt>
                <c:pt idx="6">
                  <c:v>657.91648813343511</c:v>
                </c:pt>
                <c:pt idx="7">
                  <c:v>1152.5793222629152</c:v>
                </c:pt>
                <c:pt idx="8">
                  <c:v>1953.01470386544</c:v>
                </c:pt>
                <c:pt idx="9">
                  <c:v>3241.6293438644479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298-4BA7-ACDA-2C2F3D4F2C26}"/>
            </c:ext>
          </c:extLst>
        </c:ser>
        <c:ser>
          <c:idx val="6"/>
          <c:order val="6"/>
          <c:tx>
            <c:v>FZI = 1.4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-3.6345137385475061E-2"/>
                  <c:y val="6.959228860409763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FZI!$B$57:$B$66</c:f>
              <c:numCache>
                <c:formatCode>0.00</c:formatCode>
                <c:ptCount val="1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</c:numCache>
            </c:numRef>
          </c:xVal>
          <c:yVal>
            <c:numRef>
              <c:f>FZI!$H$57:$H$66</c:f>
              <c:numCache>
                <c:formatCode>0.00</c:formatCode>
                <c:ptCount val="10"/>
                <c:pt idx="0">
                  <c:v>0.28161710574130577</c:v>
                </c:pt>
                <c:pt idx="1">
                  <c:v>2.510216670928676</c:v>
                </c:pt>
                <c:pt idx="2">
                  <c:v>9.497999756610751</c:v>
                </c:pt>
                <c:pt idx="3">
                  <c:v>25.415943793152842</c:v>
                </c:pt>
                <c:pt idx="4">
                  <c:v>56.479875095895203</c:v>
                </c:pt>
                <c:pt idx="5">
                  <c:v>112.03762978206152</c:v>
                </c:pt>
                <c:pt idx="6">
                  <c:v>206.33535434441234</c:v>
                </c:pt>
                <c:pt idx="7">
                  <c:v>361.47120061372937</c:v>
                </c:pt>
                <c:pt idx="8">
                  <c:v>612.50324050275765</c:v>
                </c:pt>
                <c:pt idx="9">
                  <c:v>1016.6377517261136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298-4BA7-ACDA-2C2F3D4F2C26}"/>
            </c:ext>
          </c:extLst>
        </c:ser>
        <c:ser>
          <c:idx val="7"/>
          <c:order val="7"/>
          <c:tx>
            <c:v>FZI = 0.7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-3.5461492114113889E-2"/>
                  <c:y val="8.879631091495364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FZI!$B$57:$B$66</c:f>
              <c:numCache>
                <c:formatCode>0.00</c:formatCode>
                <c:ptCount val="1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</c:numCache>
            </c:numRef>
          </c:xVal>
          <c:yVal>
            <c:numRef>
              <c:f>FZI!$I$57:$I$66</c:f>
              <c:numCache>
                <c:formatCode>0.00</c:formatCode>
                <c:ptCount val="10"/>
                <c:pt idx="0">
                  <c:v>6.3412812627787113E-2</c:v>
                </c:pt>
                <c:pt idx="1">
                  <c:v>0.56523519404027522</c:v>
                </c:pt>
                <c:pt idx="2">
                  <c:v>2.1387013310831868</c:v>
                </c:pt>
                <c:pt idx="3">
                  <c:v>5.7230063396577862</c:v>
                </c:pt>
                <c:pt idx="4">
                  <c:v>12.717791865906191</c:v>
                </c:pt>
                <c:pt idx="5">
                  <c:v>25.22794631359351</c:v>
                </c:pt>
                <c:pt idx="6">
                  <c:v>46.461329574026507</c:v>
                </c:pt>
                <c:pt idx="7">
                  <c:v>81.393867941799641</c:v>
                </c:pt>
                <c:pt idx="8">
                  <c:v>137.91972302844715</c:v>
                </c:pt>
                <c:pt idx="9">
                  <c:v>228.92025358631145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298-4BA7-ACDA-2C2F3D4F2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029327"/>
        <c:axId val="1233030287"/>
      </c:scatterChart>
      <c:valAx>
        <c:axId val="1233029327"/>
        <c:scaling>
          <c:orientation val="minMax"/>
          <c:max val="0.4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030287"/>
        <c:crossesAt val="1.0000000000000002E-2"/>
        <c:crossBetween val="midCat"/>
        <c:majorUnit val="0.30000000000000004"/>
        <c:minorUnit val="0.1"/>
      </c:valAx>
      <c:valAx>
        <c:axId val="1233030287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029327"/>
        <c:crossesAt val="0.1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ayout>
        <c:manualLayout>
          <c:xMode val="edge"/>
          <c:yMode val="edge"/>
          <c:x val="4.6482868002468654E-2"/>
          <c:y val="0.91594642695452055"/>
          <c:w val="0.89999998582519147"/>
          <c:h val="5.59171217843884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R35</a:t>
            </a:r>
            <a:r>
              <a:rPr lang="en-US" baseline="0"/>
              <a:t> vs 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FZI = 12 um</c:v>
          </c:tx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ysDot"/>
              </a:ln>
              <a:effectLst/>
            </c:spPr>
          </c:marker>
          <c:xVal>
            <c:numRef>
              <c:f>FZI!$C$57:$C$66</c:f>
              <c:numCache>
                <c:formatCode>0.00</c:formatCode>
                <c:ptCount val="10"/>
                <c:pt idx="0">
                  <c:v>21.604843121932923</c:v>
                </c:pt>
                <c:pt idx="1">
                  <c:v>192.57650288932803</c:v>
                </c:pt>
                <c:pt idx="2">
                  <c:v>728.65884397744014</c:v>
                </c:pt>
                <c:pt idx="3">
                  <c:v>1949.837091754446</c:v>
                </c:pt>
                <c:pt idx="4">
                  <c:v>4332.9713150098796</c:v>
                </c:pt>
                <c:pt idx="5">
                  <c:v>8595.2002412032725</c:v>
                </c:pt>
                <c:pt idx="6">
                  <c:v>15829.446685722478</c:v>
                </c:pt>
                <c:pt idx="7">
                  <c:v>27731.016416063238</c:v>
                </c:pt>
                <c:pt idx="8">
                  <c:v>46989.462475669126</c:v>
                </c:pt>
                <c:pt idx="9">
                  <c:v>77993.48367017784</c:v>
                </c:pt>
              </c:numCache>
            </c:numRef>
          </c:xVal>
          <c:yVal>
            <c:numRef>
              <c:f>FZI!$C$74:$C$83</c:f>
              <c:numCache>
                <c:formatCode>0.00</c:formatCode>
                <c:ptCount val="10"/>
                <c:pt idx="0">
                  <c:v>8.1789422055596717</c:v>
                </c:pt>
                <c:pt idx="1">
                  <c:v>16.264394665723987</c:v>
                </c:pt>
                <c:pt idx="2">
                  <c:v>25.05604796754195</c:v>
                </c:pt>
                <c:pt idx="3">
                  <c:v>34.859428809315148</c:v>
                </c:pt>
                <c:pt idx="4">
                  <c:v>45.972810779305597</c:v>
                </c:pt>
                <c:pt idx="5">
                  <c:v>58.749060987583562</c:v>
                </c:pt>
                <c:pt idx="6">
                  <c:v>73.638041234371897</c:v>
                </c:pt>
                <c:pt idx="7">
                  <c:v>91.237886629960101</c:v>
                </c:pt>
                <c:pt idx="8">
                  <c:v>112.37037620422755</c:v>
                </c:pt>
                <c:pt idx="9">
                  <c:v>138.20106000205033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65-4C0B-9A4A-D0EAFC5F4A07}"/>
            </c:ext>
          </c:extLst>
        </c:ser>
        <c:ser>
          <c:idx val="1"/>
          <c:order val="1"/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ot"/>
              </a:ln>
              <a:effectLst/>
            </c:spPr>
          </c:marker>
          <c:xVal>
            <c:numRef>
              <c:f>FZI!$D$57:$D$66</c:f>
              <c:numCache>
                <c:formatCode>0.00</c:formatCode>
                <c:ptCount val="10"/>
                <c:pt idx="0">
                  <c:v>7.0039410813121536</c:v>
                </c:pt>
                <c:pt idx="1">
                  <c:v>62.430190872930545</c:v>
                </c:pt>
                <c:pt idx="2">
                  <c:v>236.21942463511954</c:v>
                </c:pt>
                <c:pt idx="3">
                  <c:v>632.1056825884217</c:v>
                </c:pt>
                <c:pt idx="4">
                  <c:v>1404.6792946409371</c:v>
                </c:pt>
                <c:pt idx="5">
                  <c:v>2786.4250497775324</c:v>
                </c:pt>
                <c:pt idx="6">
                  <c:v>5131.6508669308541</c:v>
                </c:pt>
                <c:pt idx="7">
                  <c:v>8989.9474857019995</c:v>
                </c:pt>
                <c:pt idx="8">
                  <c:v>15233.224548990393</c:v>
                </c:pt>
                <c:pt idx="9">
                  <c:v>25284.227303536867</c:v>
                </c:pt>
              </c:numCache>
            </c:numRef>
          </c:xVal>
          <c:yVal>
            <c:numRef>
              <c:f>FZI!$D$74:$D$83</c:f>
              <c:numCache>
                <c:formatCode>0.00</c:formatCode>
                <c:ptCount val="10"/>
                <c:pt idx="0">
                  <c:v>4.2173773678782194</c:v>
                </c:pt>
                <c:pt idx="1">
                  <c:v>8.3865478250765868</c:v>
                </c:pt>
                <c:pt idx="2">
                  <c:v>12.919862614379676</c:v>
                </c:pt>
                <c:pt idx="3">
                  <c:v>17.97486305963055</c:v>
                </c:pt>
                <c:pt idx="4">
                  <c:v>23.705350501999792</c:v>
                </c:pt>
                <c:pt idx="5">
                  <c:v>30.293276803534749</c:v>
                </c:pt>
                <c:pt idx="6">
                  <c:v>37.970608021367269</c:v>
                </c:pt>
                <c:pt idx="7">
                  <c:v>47.045765637599665</c:v>
                </c:pt>
                <c:pt idx="8">
                  <c:v>57.942490546213811</c:v>
                </c:pt>
                <c:pt idx="9">
                  <c:v>71.261785206555828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B65-4C0B-9A4A-D0EAFC5F4A07}"/>
            </c:ext>
          </c:extLst>
        </c:ser>
        <c:ser>
          <c:idx val="2"/>
          <c:order val="2"/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ysDot"/>
              </a:ln>
              <a:effectLst/>
            </c:spPr>
          </c:marker>
          <c:xVal>
            <c:numRef>
              <c:f>FZI!$E$57:$E$66</c:f>
              <c:numCache>
                <c:formatCode>0.00</c:formatCode>
                <c:ptCount val="10"/>
                <c:pt idx="0">
                  <c:v>3.3790585847060237</c:v>
                </c:pt>
                <c:pt idx="1">
                  <c:v>30.119509853799368</c:v>
                </c:pt>
                <c:pt idx="2">
                  <c:v>113.96430458522356</c:v>
                </c:pt>
                <c:pt idx="3">
                  <c:v>304.96003726971855</c:v>
                </c:pt>
                <c:pt idx="4">
                  <c:v>677.6889717104857</c:v>
                </c:pt>
                <c:pt idx="5">
                  <c:v>1344.3136336787595</c:v>
                </c:pt>
                <c:pt idx="6">
                  <c:v>2475.7702433967675</c:v>
                </c:pt>
                <c:pt idx="7">
                  <c:v>4337.20941894711</c:v>
                </c:pt>
                <c:pt idx="8">
                  <c:v>7349.2848651115655</c:v>
                </c:pt>
                <c:pt idx="9">
                  <c:v>12198.401490788743</c:v>
                </c:pt>
              </c:numCache>
            </c:numRef>
          </c:xVal>
          <c:yVal>
            <c:numRef>
              <c:f>FZI!$E$74:$E$83</c:f>
              <c:numCache>
                <c:formatCode>0.00</c:formatCode>
                <c:ptCount val="10"/>
                <c:pt idx="0">
                  <c:v>2.7473435259940238</c:v>
                </c:pt>
                <c:pt idx="1">
                  <c:v>5.4632834254183233</c:v>
                </c:pt>
                <c:pt idx="2">
                  <c:v>8.4164393683854897</c:v>
                </c:pt>
                <c:pt idx="3">
                  <c:v>11.709439148991775</c:v>
                </c:pt>
                <c:pt idx="4">
                  <c:v>15.442474209002039</c:v>
                </c:pt>
                <c:pt idx="5">
                  <c:v>19.734074200053751</c:v>
                </c:pt>
                <c:pt idx="6">
                  <c:v>24.735349727084788</c:v>
                </c:pt>
                <c:pt idx="7">
                  <c:v>30.647217067729049</c:v>
                </c:pt>
                <c:pt idx="8">
                  <c:v>37.745715499535315</c:v>
                </c:pt>
                <c:pt idx="9">
                  <c:v>46.422358532384777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B65-4C0B-9A4A-D0EAFC5F4A07}"/>
            </c:ext>
          </c:extLst>
        </c:ser>
        <c:ser>
          <c:idx val="3"/>
          <c:order val="3"/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prstDash val="sysDot"/>
              </a:ln>
              <a:effectLst/>
            </c:spPr>
          </c:marker>
          <c:xVal>
            <c:numRef>
              <c:f>FZI!$F$57:$F$66</c:f>
              <c:numCache>
                <c:formatCode>0.00</c:formatCode>
                <c:ptCount val="10"/>
                <c:pt idx="0">
                  <c:v>1.923939472409596</c:v>
                </c:pt>
                <c:pt idx="1">
                  <c:v>17.149188877527507</c:v>
                </c:pt>
                <c:pt idx="2">
                  <c:v>64.888020891267573</c:v>
                </c:pt>
                <c:pt idx="3">
                  <c:v>173.635537384966</c:v>
                </c:pt>
                <c:pt idx="4">
                  <c:v>385.85674974436887</c:v>
                </c:pt>
                <c:pt idx="5">
                  <c:v>765.41379745209508</c:v>
                </c:pt>
                <c:pt idx="6">
                  <c:v>1409.6328833856405</c:v>
                </c:pt>
                <c:pt idx="7">
                  <c:v>2469.4831983639615</c:v>
                </c:pt>
                <c:pt idx="8">
                  <c:v>4184.4729505335599</c:v>
                </c:pt>
                <c:pt idx="9">
                  <c:v>6945.4214953986393</c:v>
                </c:pt>
              </c:numCache>
            </c:numRef>
          </c:xVal>
          <c:yVal>
            <c:numRef>
              <c:f>FZI!$F$74:$F$83</c:f>
              <c:numCache>
                <c:formatCode>0.00</c:formatCode>
                <c:ptCount val="10"/>
                <c:pt idx="0">
                  <c:v>1.9728116712995603</c:v>
                </c:pt>
                <c:pt idx="1">
                  <c:v>3.9230730352088328</c:v>
                </c:pt>
                <c:pt idx="2">
                  <c:v>6.0436744293666154</c:v>
                </c:pt>
                <c:pt idx="3">
                  <c:v>8.4083107914744328</c:v>
                </c:pt>
                <c:pt idx="4">
                  <c:v>11.088927564032614</c:v>
                </c:pt>
                <c:pt idx="5">
                  <c:v>14.170638486161499</c:v>
                </c:pt>
                <c:pt idx="6">
                  <c:v>17.761953018821501</c:v>
                </c:pt>
                <c:pt idx="7">
                  <c:v>22.007145066502503</c:v>
                </c:pt>
                <c:pt idx="8">
                  <c:v>27.104432836477415</c:v>
                </c:pt>
                <c:pt idx="9">
                  <c:v>33.334954240498774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B65-4C0B-9A4A-D0EAFC5F4A07}"/>
            </c:ext>
          </c:extLst>
        </c:ser>
        <c:ser>
          <c:idx val="4"/>
          <c:order val="4"/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prstDash val="sysDot"/>
              </a:ln>
              <a:effectLst/>
            </c:spPr>
          </c:marker>
          <c:xVal>
            <c:numRef>
              <c:f>FZI!$G$57:$G$66</c:f>
              <c:numCache>
                <c:formatCode>0.00</c:formatCode>
                <c:ptCount val="10"/>
                <c:pt idx="0">
                  <c:v>0.89795826699846226</c:v>
                </c:pt>
                <c:pt idx="1">
                  <c:v>8.0040230712702432</c:v>
                </c:pt>
                <c:pt idx="2">
                  <c:v>30.285118437487927</c:v>
                </c:pt>
                <c:pt idx="3">
                  <c:v>81.040733596611204</c:v>
                </c:pt>
                <c:pt idx="4">
                  <c:v>180.09051910358045</c:v>
                </c:pt>
                <c:pt idx="5">
                  <c:v>357.24078483404128</c:v>
                </c:pt>
                <c:pt idx="6">
                  <c:v>657.91648813343511</c:v>
                </c:pt>
                <c:pt idx="7">
                  <c:v>1152.5793222629152</c:v>
                </c:pt>
                <c:pt idx="8">
                  <c:v>1953.01470386544</c:v>
                </c:pt>
                <c:pt idx="9">
                  <c:v>3241.6293438644479</c:v>
                </c:pt>
              </c:numCache>
            </c:numRef>
          </c:xVal>
          <c:yVal>
            <c:numRef>
              <c:f>FZI!$G$74:$G$83</c:f>
              <c:numCache>
                <c:formatCode>0.00</c:formatCode>
                <c:ptCount val="10"/>
                <c:pt idx="0">
                  <c:v>1.2603631603398342</c:v>
                </c:pt>
                <c:pt idx="1">
                  <c:v>2.5063196861779899</c:v>
                </c:pt>
                <c:pt idx="2">
                  <c:v>3.8611007399625827</c:v>
                </c:pt>
                <c:pt idx="3">
                  <c:v>5.371787543856775</c:v>
                </c:pt>
                <c:pt idx="4">
                  <c:v>7.0843436262606403</c:v>
                </c:pt>
                <c:pt idx="5">
                  <c:v>9.0531452982973679</c:v>
                </c:pt>
                <c:pt idx="6">
                  <c:v>11.34751561250788</c:v>
                </c:pt>
                <c:pt idx="7">
                  <c:v>14.059626323988111</c:v>
                </c:pt>
                <c:pt idx="8">
                  <c:v>17.316112392268092</c:v>
                </c:pt>
                <c:pt idx="9">
                  <c:v>21.296583392910804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B65-4C0B-9A4A-D0EAFC5F4A07}"/>
            </c:ext>
          </c:extLst>
        </c:ser>
        <c:ser>
          <c:idx val="5"/>
          <c:order val="5"/>
          <c:tx>
            <c:strRef>
              <c:f>FZI!$H$57</c:f>
              <c:strCache>
                <c:ptCount val="1"/>
                <c:pt idx="0">
                  <c:v>0.28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FZI!$H$57:$H$66</c:f>
              <c:numCache>
                <c:formatCode>0.00</c:formatCode>
                <c:ptCount val="10"/>
                <c:pt idx="0">
                  <c:v>0.28161710574130577</c:v>
                </c:pt>
                <c:pt idx="1">
                  <c:v>2.510216670928676</c:v>
                </c:pt>
                <c:pt idx="2">
                  <c:v>9.497999756610751</c:v>
                </c:pt>
                <c:pt idx="3">
                  <c:v>25.415943793152842</c:v>
                </c:pt>
                <c:pt idx="4">
                  <c:v>56.479875095895203</c:v>
                </c:pt>
                <c:pt idx="5">
                  <c:v>112.03762978206152</c:v>
                </c:pt>
                <c:pt idx="6">
                  <c:v>206.33535434441234</c:v>
                </c:pt>
                <c:pt idx="7">
                  <c:v>361.47120061372937</c:v>
                </c:pt>
                <c:pt idx="8">
                  <c:v>612.50324050275765</c:v>
                </c:pt>
                <c:pt idx="9">
                  <c:v>1016.6377517261136</c:v>
                </c:pt>
              </c:numCache>
            </c:numRef>
          </c:xVal>
          <c:yVal>
            <c:numRef>
              <c:f>FZI!$H$74:$H$83</c:f>
              <c:numCache>
                <c:formatCode>0.00</c:formatCode>
                <c:ptCount val="10"/>
                <c:pt idx="0">
                  <c:v>0.63735381925997381</c:v>
                </c:pt>
                <c:pt idx="1">
                  <c:v>1.2674223386863253</c:v>
                </c:pt>
                <c:pt idx="2">
                  <c:v>1.9525224003684216</c:v>
                </c:pt>
                <c:pt idx="3">
                  <c:v>2.7164625364066679</c:v>
                </c:pt>
                <c:pt idx="4">
                  <c:v>3.5824860716571734</c:v>
                </c:pt>
                <c:pt idx="5">
                  <c:v>4.5780905962290364</c:v>
                </c:pt>
                <c:pt idx="6">
                  <c:v>5.7383321270624874</c:v>
                </c:pt>
                <c:pt idx="7">
                  <c:v>7.1098210555009569</c:v>
                </c:pt>
                <c:pt idx="8">
                  <c:v>8.7565954918669942</c:v>
                </c:pt>
                <c:pt idx="9">
                  <c:v>10.769482312542673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B65-4C0B-9A4A-D0EAFC5F4A07}"/>
            </c:ext>
          </c:extLst>
        </c:ser>
        <c:ser>
          <c:idx val="6"/>
          <c:order val="6"/>
          <c:tx>
            <c:v>0.7</c:v>
          </c:tx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FZI!$I$57:$I$66</c:f>
              <c:numCache>
                <c:formatCode>0.00</c:formatCode>
                <c:ptCount val="10"/>
                <c:pt idx="0">
                  <c:v>6.3412812627787113E-2</c:v>
                </c:pt>
                <c:pt idx="1">
                  <c:v>0.56523519404027522</c:v>
                </c:pt>
                <c:pt idx="2">
                  <c:v>2.1387013310831868</c:v>
                </c:pt>
                <c:pt idx="3">
                  <c:v>5.7230063396577862</c:v>
                </c:pt>
                <c:pt idx="4">
                  <c:v>12.717791865906191</c:v>
                </c:pt>
                <c:pt idx="5">
                  <c:v>25.22794631359351</c:v>
                </c:pt>
                <c:pt idx="6">
                  <c:v>46.461329574026507</c:v>
                </c:pt>
                <c:pt idx="7">
                  <c:v>81.393867941799641</c:v>
                </c:pt>
                <c:pt idx="8">
                  <c:v>137.91972302844715</c:v>
                </c:pt>
                <c:pt idx="9">
                  <c:v>228.92025358631145</c:v>
                </c:pt>
              </c:numCache>
            </c:numRef>
          </c:xVal>
          <c:yVal>
            <c:numRef>
              <c:f>FZI!$I$74:$I$83</c:f>
              <c:numCache>
                <c:formatCode>0.00</c:formatCode>
                <c:ptCount val="10"/>
                <c:pt idx="0">
                  <c:v>0.26525352751610842</c:v>
                </c:pt>
                <c:pt idx="1">
                  <c:v>0.52747506334803029</c:v>
                </c:pt>
                <c:pt idx="2">
                  <c:v>0.81259959319501429</c:v>
                </c:pt>
                <c:pt idx="3">
                  <c:v>1.130535737565439</c:v>
                </c:pt>
                <c:pt idx="4">
                  <c:v>1.4909568893581562</c:v>
                </c:pt>
                <c:pt idx="5">
                  <c:v>1.9053069790152874</c:v>
                </c:pt>
                <c:pt idx="6">
                  <c:v>2.3881755984919835</c:v>
                </c:pt>
                <c:pt idx="7">
                  <c:v>2.9589610323032804</c:v>
                </c:pt>
                <c:pt idx="8">
                  <c:v>3.6443146225220113</c:v>
                </c:pt>
                <c:pt idx="9">
                  <c:v>4.4820366436983221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B65-4C0B-9A4A-D0EAFC5F4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029327"/>
        <c:axId val="1233030287"/>
      </c:scatterChart>
      <c:valAx>
        <c:axId val="1233029327"/>
        <c:scaling>
          <c:logBase val="10"/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prstDash val="sys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030287"/>
        <c:crossesAt val="1.0000000000000002E-2"/>
        <c:crossBetween val="midCat"/>
        <c:majorUnit val="0.9"/>
        <c:minorUnit val="0.1"/>
      </c:valAx>
      <c:valAx>
        <c:axId val="1233030287"/>
        <c:scaling>
          <c:logBase val="10"/>
          <c:orientation val="minMax"/>
          <c:max val="100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029327"/>
        <c:crossesAt val="0.1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482868002468654E-2"/>
          <c:y val="0.91594642695452055"/>
          <c:w val="0.85637444810119001"/>
          <c:h val="5.18738977819366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R35 vs (k/</a:t>
            </a:r>
            <a:r>
              <a:rPr lang="el-GR">
                <a:latin typeface="Aptos Narrow" panose="020B0004020202020204" pitchFamily="34" charset="0"/>
              </a:rPr>
              <a:t>Φ</a:t>
            </a:r>
            <a:r>
              <a:rPr lang="en-US">
                <a:latin typeface="Aptos Narrow" panose="020B0004020202020204" pitchFamily="34" charset="0"/>
              </a:rPr>
              <a:t>)</a:t>
            </a:r>
            <a:r>
              <a:rPr lang="en-US" baseline="30000">
                <a:latin typeface="Aptos Narrow" panose="020B0004020202020204" pitchFamily="34" charset="0"/>
              </a:rPr>
              <a:t>0.5</a:t>
            </a:r>
            <a:endParaRPr lang="en-US" baseline="30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ot"/>
              </a:ln>
              <a:effectLst/>
            </c:spPr>
          </c:marker>
          <c:xVal>
            <c:numRef>
              <c:f>FZI!$C$98:$C$107</c:f>
              <c:numCache>
                <c:formatCode>0.00</c:formatCode>
                <c:ptCount val="10"/>
                <c:pt idx="0">
                  <c:v>20.786939708351934</c:v>
                </c:pt>
                <c:pt idx="1">
                  <c:v>43.88353938429853</c:v>
                </c:pt>
                <c:pt idx="2">
                  <c:v>69.697386080944725</c:v>
                </c:pt>
                <c:pt idx="3">
                  <c:v>98.737963614671685</c:v>
                </c:pt>
                <c:pt idx="4">
                  <c:v>131.65061815289559</c:v>
                </c:pt>
                <c:pt idx="5">
                  <c:v>169.26508048229434</c:v>
                </c:pt>
                <c:pt idx="6">
                  <c:v>212.66638317006206</c:v>
                </c:pt>
                <c:pt idx="7">
                  <c:v>263.30123630579118</c:v>
                </c:pt>
                <c:pt idx="8">
                  <c:v>323.14242637528912</c:v>
                </c:pt>
                <c:pt idx="9">
                  <c:v>394.95185445868674</c:v>
                </c:pt>
              </c:numCache>
            </c:numRef>
          </c:xVal>
          <c:yVal>
            <c:numRef>
              <c:f>FZI!$C$74:$C$83</c:f>
              <c:numCache>
                <c:formatCode>0.00</c:formatCode>
                <c:ptCount val="10"/>
                <c:pt idx="0">
                  <c:v>8.1789422055596717</c:v>
                </c:pt>
                <c:pt idx="1">
                  <c:v>16.264394665723987</c:v>
                </c:pt>
                <c:pt idx="2">
                  <c:v>25.05604796754195</c:v>
                </c:pt>
                <c:pt idx="3">
                  <c:v>34.859428809315148</c:v>
                </c:pt>
                <c:pt idx="4">
                  <c:v>45.972810779305597</c:v>
                </c:pt>
                <c:pt idx="5">
                  <c:v>58.749060987583562</c:v>
                </c:pt>
                <c:pt idx="6">
                  <c:v>73.638041234371897</c:v>
                </c:pt>
                <c:pt idx="7">
                  <c:v>91.237886629960101</c:v>
                </c:pt>
                <c:pt idx="8">
                  <c:v>112.37037620422755</c:v>
                </c:pt>
                <c:pt idx="9">
                  <c:v>138.20106000205033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A4-4180-B88D-58B0041A0C54}"/>
            </c:ext>
          </c:extLst>
        </c:ser>
        <c:ser>
          <c:idx val="0"/>
          <c:order val="1"/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ysDot"/>
              </a:ln>
              <a:effectLst/>
            </c:spPr>
          </c:marker>
          <c:xVal>
            <c:numRef>
              <c:f>FZI!$D$98:$D$107</c:f>
              <c:numCache>
                <c:formatCode>0.00</c:formatCode>
                <c:ptCount val="10"/>
                <c:pt idx="0">
                  <c:v>11.835489919147541</c:v>
                </c:pt>
                <c:pt idx="1">
                  <c:v>24.986034273755919</c:v>
                </c:pt>
                <c:pt idx="2">
                  <c:v>39.68370149361234</c:v>
                </c:pt>
                <c:pt idx="3">
                  <c:v>56.218577115950815</c:v>
                </c:pt>
                <c:pt idx="4">
                  <c:v>74.958102821267744</c:v>
                </c:pt>
                <c:pt idx="5">
                  <c:v>96.37470362734426</c:v>
                </c:pt>
                <c:pt idx="6">
                  <c:v>121.08616609589404</c:v>
                </c:pt>
                <c:pt idx="7">
                  <c:v>149.91620564253552</c:v>
                </c:pt>
                <c:pt idx="8">
                  <c:v>183.98807056129354</c:v>
                </c:pt>
                <c:pt idx="9">
                  <c:v>224.87430846380326</c:v>
                </c:pt>
              </c:numCache>
            </c:numRef>
          </c:xVal>
          <c:yVal>
            <c:numRef>
              <c:f>FZI!$D$74:$D$83</c:f>
              <c:numCache>
                <c:formatCode>0.00</c:formatCode>
                <c:ptCount val="10"/>
                <c:pt idx="0">
                  <c:v>4.2173773678782194</c:v>
                </c:pt>
                <c:pt idx="1">
                  <c:v>8.3865478250765868</c:v>
                </c:pt>
                <c:pt idx="2">
                  <c:v>12.919862614379676</c:v>
                </c:pt>
                <c:pt idx="3">
                  <c:v>17.97486305963055</c:v>
                </c:pt>
                <c:pt idx="4">
                  <c:v>23.705350501999792</c:v>
                </c:pt>
                <c:pt idx="5">
                  <c:v>30.293276803534749</c:v>
                </c:pt>
                <c:pt idx="6">
                  <c:v>37.970608021367269</c:v>
                </c:pt>
                <c:pt idx="7">
                  <c:v>47.045765637599665</c:v>
                </c:pt>
                <c:pt idx="8">
                  <c:v>57.942490546213811</c:v>
                </c:pt>
                <c:pt idx="9">
                  <c:v>71.261785206555828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EA4-4180-B88D-58B0041A0C54}"/>
            </c:ext>
          </c:extLst>
        </c:ser>
        <c:ser>
          <c:idx val="2"/>
          <c:order val="2"/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ysDot"/>
              </a:ln>
              <a:effectLst/>
            </c:spPr>
          </c:marker>
          <c:xVal>
            <c:numRef>
              <c:f>FZI!$E$98:$E$107</c:f>
              <c:numCache>
                <c:formatCode>0.00</c:formatCode>
                <c:ptCount val="10"/>
                <c:pt idx="0">
                  <c:v>8.2207768303318183</c:v>
                </c:pt>
                <c:pt idx="1">
                  <c:v>17.354973308478282</c:v>
                </c:pt>
                <c:pt idx="2">
                  <c:v>27.563781136994923</c:v>
                </c:pt>
                <c:pt idx="3">
                  <c:v>39.048689944076138</c:v>
                </c:pt>
                <c:pt idx="4">
                  <c:v>52.06491992543485</c:v>
                </c:pt>
                <c:pt idx="5">
                  <c:v>66.940611332701948</c:v>
                </c:pt>
                <c:pt idx="6">
                  <c:v>84.104870648779354</c:v>
                </c:pt>
                <c:pt idx="7">
                  <c:v>104.12983985086971</c:v>
                </c:pt>
                <c:pt idx="8">
                  <c:v>127.79571254424918</c:v>
                </c:pt>
                <c:pt idx="9">
                  <c:v>156.19475977630455</c:v>
                </c:pt>
              </c:numCache>
            </c:numRef>
          </c:xVal>
          <c:yVal>
            <c:numRef>
              <c:f>FZI!$E$74:$E$83</c:f>
              <c:numCache>
                <c:formatCode>0.00</c:formatCode>
                <c:ptCount val="10"/>
                <c:pt idx="0">
                  <c:v>2.7473435259940238</c:v>
                </c:pt>
                <c:pt idx="1">
                  <c:v>5.4632834254183233</c:v>
                </c:pt>
                <c:pt idx="2">
                  <c:v>8.4164393683854897</c:v>
                </c:pt>
                <c:pt idx="3">
                  <c:v>11.709439148991775</c:v>
                </c:pt>
                <c:pt idx="4">
                  <c:v>15.442474209002039</c:v>
                </c:pt>
                <c:pt idx="5">
                  <c:v>19.734074200053751</c:v>
                </c:pt>
                <c:pt idx="6">
                  <c:v>24.735349727084788</c:v>
                </c:pt>
                <c:pt idx="7">
                  <c:v>30.647217067729049</c:v>
                </c:pt>
                <c:pt idx="8">
                  <c:v>37.745715499535315</c:v>
                </c:pt>
                <c:pt idx="9">
                  <c:v>46.422358532384777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EA4-4180-B88D-58B0041A0C54}"/>
            </c:ext>
          </c:extLst>
        </c:ser>
        <c:ser>
          <c:idx val="3"/>
          <c:order val="3"/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prstDash val="sysDot"/>
              </a:ln>
              <a:effectLst/>
            </c:spPr>
          </c:marker>
          <c:xVal>
            <c:numRef>
              <c:f>FZI!$F$98:$F$107</c:f>
              <c:numCache>
                <c:formatCode>0.00</c:formatCode>
                <c:ptCount val="10"/>
                <c:pt idx="0">
                  <c:v>6.2031273925490131</c:v>
                </c:pt>
                <c:pt idx="1">
                  <c:v>13.095491162047916</c:v>
                </c:pt>
                <c:pt idx="2">
                  <c:v>20.798721257370218</c:v>
                </c:pt>
                <c:pt idx="3">
                  <c:v>29.464855114607808</c:v>
                </c:pt>
                <c:pt idx="4">
                  <c:v>39.286473486143748</c:v>
                </c:pt>
                <c:pt idx="5">
                  <c:v>50.511180196470534</c:v>
                </c:pt>
                <c:pt idx="6">
                  <c:v>63.462764862232191</c:v>
                </c:pt>
                <c:pt idx="7">
                  <c:v>78.572946972287497</c:v>
                </c:pt>
                <c:pt idx="8">
                  <c:v>96.430434920534637</c:v>
                </c:pt>
                <c:pt idx="9">
                  <c:v>117.85942045843123</c:v>
                </c:pt>
              </c:numCache>
            </c:numRef>
          </c:xVal>
          <c:yVal>
            <c:numRef>
              <c:f>FZI!$F$74:$F$83</c:f>
              <c:numCache>
                <c:formatCode>0.00</c:formatCode>
                <c:ptCount val="10"/>
                <c:pt idx="0">
                  <c:v>1.9728116712995603</c:v>
                </c:pt>
                <c:pt idx="1">
                  <c:v>3.9230730352088328</c:v>
                </c:pt>
                <c:pt idx="2">
                  <c:v>6.0436744293666154</c:v>
                </c:pt>
                <c:pt idx="3">
                  <c:v>8.4083107914744328</c:v>
                </c:pt>
                <c:pt idx="4">
                  <c:v>11.088927564032614</c:v>
                </c:pt>
                <c:pt idx="5">
                  <c:v>14.170638486161499</c:v>
                </c:pt>
                <c:pt idx="6">
                  <c:v>17.761953018821501</c:v>
                </c:pt>
                <c:pt idx="7">
                  <c:v>22.007145066502503</c:v>
                </c:pt>
                <c:pt idx="8">
                  <c:v>27.104432836477415</c:v>
                </c:pt>
                <c:pt idx="9">
                  <c:v>33.334954240498774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EA4-4180-B88D-58B0041A0C54}"/>
            </c:ext>
          </c:extLst>
        </c:ser>
        <c:ser>
          <c:idx val="4"/>
          <c:order val="4"/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prstDash val="sysDot"/>
              </a:ln>
              <a:effectLst/>
            </c:spPr>
          </c:marker>
          <c:xVal>
            <c:numRef>
              <c:f>FZI!$G$98:$G$107</c:f>
              <c:numCache>
                <c:formatCode>0.00</c:formatCode>
                <c:ptCount val="10"/>
                <c:pt idx="0">
                  <c:v>4.237825543833682</c:v>
                </c:pt>
                <c:pt idx="1">
                  <c:v>8.9465205925377731</c:v>
                </c:pt>
                <c:pt idx="2">
                  <c:v>14.209179764618817</c:v>
                </c:pt>
                <c:pt idx="3">
                  <c:v>20.129671333209988</c:v>
                </c:pt>
                <c:pt idx="4">
                  <c:v>26.839561777613319</c:v>
                </c:pt>
                <c:pt idx="5">
                  <c:v>34.508007999788553</c:v>
                </c:pt>
                <c:pt idx="6">
                  <c:v>43.356215179221508</c:v>
                </c:pt>
                <c:pt idx="7">
                  <c:v>53.679123555226639</c:v>
                </c:pt>
                <c:pt idx="8">
                  <c:v>65.878924363232684</c:v>
                </c:pt>
                <c:pt idx="9">
                  <c:v>80.518685332839951</c:v>
                </c:pt>
              </c:numCache>
            </c:numRef>
          </c:xVal>
          <c:yVal>
            <c:numRef>
              <c:f>FZI!$G$74:$G$83</c:f>
              <c:numCache>
                <c:formatCode>0.00</c:formatCode>
                <c:ptCount val="10"/>
                <c:pt idx="0">
                  <c:v>1.2603631603398342</c:v>
                </c:pt>
                <c:pt idx="1">
                  <c:v>2.5063196861779899</c:v>
                </c:pt>
                <c:pt idx="2">
                  <c:v>3.8611007399625827</c:v>
                </c:pt>
                <c:pt idx="3">
                  <c:v>5.371787543856775</c:v>
                </c:pt>
                <c:pt idx="4">
                  <c:v>7.0843436262606403</c:v>
                </c:pt>
                <c:pt idx="5">
                  <c:v>9.0531452982973679</c:v>
                </c:pt>
                <c:pt idx="6">
                  <c:v>11.34751561250788</c:v>
                </c:pt>
                <c:pt idx="7">
                  <c:v>14.059626323988111</c:v>
                </c:pt>
                <c:pt idx="8">
                  <c:v>17.316112392268092</c:v>
                </c:pt>
                <c:pt idx="9">
                  <c:v>21.296583392910804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EA4-4180-B88D-58B0041A0C54}"/>
            </c:ext>
          </c:extLst>
        </c:ser>
        <c:ser>
          <c:idx val="5"/>
          <c:order val="5"/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prstDash val="sysDot"/>
              </a:ln>
              <a:effectLst/>
            </c:spPr>
          </c:marker>
          <c:xVal>
            <c:numRef>
              <c:f>FZI!$H$98:$H$107</c:f>
              <c:numCache>
                <c:formatCode>0.00</c:formatCode>
                <c:ptCount val="10"/>
                <c:pt idx="0">
                  <c:v>2.3732555940787572</c:v>
                </c:pt>
                <c:pt idx="1">
                  <c:v>5.0102062541662651</c:v>
                </c:pt>
                <c:pt idx="2">
                  <c:v>7.9573864036758328</c:v>
                </c:pt>
                <c:pt idx="3">
                  <c:v>11.272964071874096</c:v>
                </c:pt>
                <c:pt idx="4">
                  <c:v>15.030618762498795</c:v>
                </c:pt>
                <c:pt idx="5">
                  <c:v>19.32508126606988</c:v>
                </c:pt>
                <c:pt idx="6">
                  <c:v>24.280230308651895</c:v>
                </c:pt>
                <c:pt idx="7">
                  <c:v>30.06123752499759</c:v>
                </c:pt>
                <c:pt idx="8">
                  <c:v>36.893336962497038</c:v>
                </c:pt>
                <c:pt idx="9">
                  <c:v>45.091856287496384</c:v>
                </c:pt>
              </c:numCache>
            </c:numRef>
          </c:xVal>
          <c:yVal>
            <c:numRef>
              <c:f>FZI!$H$74:$H$83</c:f>
              <c:numCache>
                <c:formatCode>0.00</c:formatCode>
                <c:ptCount val="10"/>
                <c:pt idx="0">
                  <c:v>0.63735381925997381</c:v>
                </c:pt>
                <c:pt idx="1">
                  <c:v>1.2674223386863253</c:v>
                </c:pt>
                <c:pt idx="2">
                  <c:v>1.9525224003684216</c:v>
                </c:pt>
                <c:pt idx="3">
                  <c:v>2.7164625364066679</c:v>
                </c:pt>
                <c:pt idx="4">
                  <c:v>3.5824860716571734</c:v>
                </c:pt>
                <c:pt idx="5">
                  <c:v>4.5780905962290364</c:v>
                </c:pt>
                <c:pt idx="6">
                  <c:v>5.7383321270624874</c:v>
                </c:pt>
                <c:pt idx="7">
                  <c:v>7.1098210555009569</c:v>
                </c:pt>
                <c:pt idx="8">
                  <c:v>8.7565954918669942</c:v>
                </c:pt>
                <c:pt idx="9">
                  <c:v>10.769482312542673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EA4-4180-B88D-58B0041A0C54}"/>
            </c:ext>
          </c:extLst>
        </c:ser>
        <c:ser>
          <c:idx val="6"/>
          <c:order val="6"/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</c:marker>
          <c:xVal>
            <c:numRef>
              <c:f>FZI!$I$98:$I$107</c:f>
              <c:numCache>
                <c:formatCode>0.00</c:formatCode>
                <c:ptCount val="10"/>
                <c:pt idx="0">
                  <c:v>1.1261688383878068</c:v>
                </c:pt>
                <c:pt idx="1">
                  <c:v>2.3774675477075919</c:v>
                </c:pt>
                <c:pt idx="2">
                  <c:v>3.7759778698885289</c:v>
                </c:pt>
                <c:pt idx="3">
                  <c:v>5.349301982342082</c:v>
                </c:pt>
                <c:pt idx="4">
                  <c:v>7.1324026431227763</c:v>
                </c:pt>
                <c:pt idx="5">
                  <c:v>9.1702319697292847</c:v>
                </c:pt>
                <c:pt idx="6">
                  <c:v>11.521573500429099</c:v>
                </c:pt>
                <c:pt idx="7">
                  <c:v>14.264805286245554</c:v>
                </c:pt>
                <c:pt idx="8">
                  <c:v>17.506806487664996</c:v>
                </c:pt>
                <c:pt idx="9">
                  <c:v>21.397207929368328</c:v>
                </c:pt>
              </c:numCache>
            </c:numRef>
          </c:xVal>
          <c:yVal>
            <c:numRef>
              <c:f>FZI!$I$74:$I$83</c:f>
              <c:numCache>
                <c:formatCode>0.00</c:formatCode>
                <c:ptCount val="10"/>
                <c:pt idx="0">
                  <c:v>0.26525352751610842</c:v>
                </c:pt>
                <c:pt idx="1">
                  <c:v>0.52747506334803029</c:v>
                </c:pt>
                <c:pt idx="2">
                  <c:v>0.81259959319501429</c:v>
                </c:pt>
                <c:pt idx="3">
                  <c:v>1.130535737565439</c:v>
                </c:pt>
                <c:pt idx="4">
                  <c:v>1.4909568893581562</c:v>
                </c:pt>
                <c:pt idx="5">
                  <c:v>1.9053069790152874</c:v>
                </c:pt>
                <c:pt idx="6">
                  <c:v>2.3881755984919835</c:v>
                </c:pt>
                <c:pt idx="7">
                  <c:v>2.9589610323032804</c:v>
                </c:pt>
                <c:pt idx="8">
                  <c:v>3.6443146225220113</c:v>
                </c:pt>
                <c:pt idx="9">
                  <c:v>4.4820366436983221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EA4-4180-B88D-58B0041A0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029327"/>
        <c:axId val="1233030287"/>
      </c:scatterChart>
      <c:valAx>
        <c:axId val="1233029327"/>
        <c:scaling>
          <c:orientation val="minMax"/>
          <c:max val="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030287"/>
        <c:crossesAt val="1.0000000000000002E-2"/>
        <c:crossBetween val="midCat"/>
      </c:valAx>
      <c:valAx>
        <c:axId val="1233030287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029327"/>
        <c:crossesAt val="0.1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482868002468654E-2"/>
          <c:y val="0.91594642695452055"/>
          <c:w val="0.88532407317704209"/>
          <c:h val="5.253647835420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6.xml"/><Relationship Id="rId5" Type="http://schemas.openxmlformats.org/officeDocument/2006/relationships/image" Target="../media/image4.png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30543</xdr:colOff>
      <xdr:row>7</xdr:row>
      <xdr:rowOff>17356</xdr:rowOff>
    </xdr:from>
    <xdr:to>
      <xdr:col>14</xdr:col>
      <xdr:colOff>579494</xdr:colOff>
      <xdr:row>27</xdr:row>
      <xdr:rowOff>116934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5271F1-DFCA-4331-ABDA-BAA40CB48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484812</xdr:colOff>
      <xdr:row>11</xdr:row>
      <xdr:rowOff>46664</xdr:rowOff>
    </xdr:from>
    <xdr:to>
      <xdr:col>23</xdr:col>
      <xdr:colOff>432955</xdr:colOff>
      <xdr:row>31</xdr:row>
      <xdr:rowOff>146242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7949CC-0B0F-A3D1-910B-10A1D5FAD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247407</xdr:colOff>
      <xdr:row>6</xdr:row>
      <xdr:rowOff>76417</xdr:rowOff>
    </xdr:from>
    <xdr:to>
      <xdr:col>11</xdr:col>
      <xdr:colOff>244415</xdr:colOff>
      <xdr:row>9</xdr:row>
      <xdr:rowOff>44668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CBD5C2-9EC7-BFFC-38A9-7BFEC92F4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66652" y="1197851"/>
          <a:ext cx="4324593" cy="528968"/>
        </a:xfrm>
        <a:prstGeom prst="rect">
          <a:avLst/>
        </a:prstGeom>
      </xdr:spPr>
    </xdr:pic>
    <xdr:clientData/>
  </xdr:twoCellAnchor>
  <xdr:twoCellAnchor>
    <xdr:from>
      <xdr:col>14</xdr:col>
      <xdr:colOff>432955</xdr:colOff>
      <xdr:row>12</xdr:row>
      <xdr:rowOff>69272</xdr:rowOff>
    </xdr:from>
    <xdr:to>
      <xdr:col>14</xdr:col>
      <xdr:colOff>432955</xdr:colOff>
      <xdr:row>16</xdr:row>
      <xdr:rowOff>129886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B47D2919-B084-CF69-3487-F420B5503EBE}"/>
            </a:ext>
          </a:extLst>
        </xdr:cNvPr>
        <xdr:cNvCxnSpPr/>
      </xdr:nvCxnSpPr>
      <xdr:spPr>
        <a:xfrm>
          <a:off x="9594273" y="2164772"/>
          <a:ext cx="0" cy="822614"/>
        </a:xfrm>
        <a:prstGeom prst="straightConnector1">
          <a:avLst/>
        </a:prstGeom>
        <a:ln>
          <a:solidFill>
            <a:schemeClr val="accent5">
              <a:lumMod val="50000"/>
            </a:schemeClr>
          </a:solidFill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429491</xdr:colOff>
      <xdr:row>16</xdr:row>
      <xdr:rowOff>155864</xdr:rowOff>
    </xdr:from>
    <xdr:to>
      <xdr:col>14</xdr:col>
      <xdr:colOff>429491</xdr:colOff>
      <xdr:row>19</xdr:row>
      <xdr:rowOff>181841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2400B740-6C0F-4F6A-9383-CD10B109D263}"/>
            </a:ext>
          </a:extLst>
        </xdr:cNvPr>
        <xdr:cNvCxnSpPr/>
      </xdr:nvCxnSpPr>
      <xdr:spPr>
        <a:xfrm>
          <a:off x="9590809" y="3013364"/>
          <a:ext cx="0" cy="597477"/>
        </a:xfrm>
        <a:prstGeom prst="straightConnector1">
          <a:avLst/>
        </a:prstGeom>
        <a:ln>
          <a:solidFill>
            <a:schemeClr val="accent5">
              <a:lumMod val="50000"/>
            </a:schemeClr>
          </a:solidFill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429492</xdr:colOff>
      <xdr:row>20</xdr:row>
      <xdr:rowOff>77932</xdr:rowOff>
    </xdr:from>
    <xdr:to>
      <xdr:col>14</xdr:col>
      <xdr:colOff>429492</xdr:colOff>
      <xdr:row>26</xdr:row>
      <xdr:rowOff>17318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807F68F7-E96E-4A49-BEBA-87606BCF3D2E}"/>
            </a:ext>
          </a:extLst>
        </xdr:cNvPr>
        <xdr:cNvCxnSpPr/>
      </xdr:nvCxnSpPr>
      <xdr:spPr>
        <a:xfrm>
          <a:off x="9590810" y="3697432"/>
          <a:ext cx="0" cy="1082386"/>
        </a:xfrm>
        <a:prstGeom prst="straightConnector1">
          <a:avLst/>
        </a:prstGeom>
        <a:ln>
          <a:solidFill>
            <a:schemeClr val="accent5">
              <a:lumMod val="50000"/>
            </a:schemeClr>
          </a:solidFill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426029</xdr:colOff>
      <xdr:row>26</xdr:row>
      <xdr:rowOff>131618</xdr:rowOff>
    </xdr:from>
    <xdr:to>
      <xdr:col>14</xdr:col>
      <xdr:colOff>426029</xdr:colOff>
      <xdr:row>28</xdr:row>
      <xdr:rowOff>129886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588A4C3F-C23B-40C1-A021-DA0EC5DBB1E0}"/>
            </a:ext>
          </a:extLst>
        </xdr:cNvPr>
        <xdr:cNvCxnSpPr/>
      </xdr:nvCxnSpPr>
      <xdr:spPr>
        <a:xfrm>
          <a:off x="9587347" y="4894118"/>
          <a:ext cx="0" cy="379268"/>
        </a:xfrm>
        <a:prstGeom prst="straightConnector1">
          <a:avLst/>
        </a:prstGeom>
        <a:ln>
          <a:solidFill>
            <a:schemeClr val="accent5">
              <a:lumMod val="50000"/>
            </a:schemeClr>
          </a:solidFill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25975</xdr:colOff>
      <xdr:row>14</xdr:row>
      <xdr:rowOff>60613</xdr:rowOff>
    </xdr:from>
    <xdr:to>
      <xdr:col>14</xdr:col>
      <xdr:colOff>355022</xdr:colOff>
      <xdr:row>16</xdr:row>
      <xdr:rowOff>8659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5CD25D3C-401E-C575-77B8-EA2234AAAAE4}"/>
            </a:ext>
          </a:extLst>
        </xdr:cNvPr>
        <xdr:cNvSpPr txBox="1"/>
      </xdr:nvSpPr>
      <xdr:spPr>
        <a:xfrm>
          <a:off x="8581157" y="2537113"/>
          <a:ext cx="935183" cy="329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Megaport</a:t>
          </a:r>
        </a:p>
      </xdr:txBody>
    </xdr:sp>
    <xdr:clientData/>
  </xdr:twoCellAnchor>
  <xdr:twoCellAnchor>
    <xdr:from>
      <xdr:col>13</xdr:col>
      <xdr:colOff>25975</xdr:colOff>
      <xdr:row>18</xdr:row>
      <xdr:rowOff>126422</xdr:rowOff>
    </xdr:from>
    <xdr:to>
      <xdr:col>14</xdr:col>
      <xdr:colOff>358486</xdr:colOff>
      <xdr:row>20</xdr:row>
      <xdr:rowOff>74468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2742AE59-8221-4948-A663-6B93124E5EF1}"/>
            </a:ext>
          </a:extLst>
        </xdr:cNvPr>
        <xdr:cNvSpPr txBox="1"/>
      </xdr:nvSpPr>
      <xdr:spPr>
        <a:xfrm>
          <a:off x="8581157" y="3364922"/>
          <a:ext cx="938647" cy="329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Macroport</a:t>
          </a:r>
        </a:p>
      </xdr:txBody>
    </xdr:sp>
    <xdr:clientData/>
  </xdr:twoCellAnchor>
  <xdr:twoCellAnchor>
    <xdr:from>
      <xdr:col>13</xdr:col>
      <xdr:colOff>25975</xdr:colOff>
      <xdr:row>22</xdr:row>
      <xdr:rowOff>114300</xdr:rowOff>
    </xdr:from>
    <xdr:to>
      <xdr:col>14</xdr:col>
      <xdr:colOff>259771</xdr:colOff>
      <xdr:row>24</xdr:row>
      <xdr:rowOff>62346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8F2245-6696-49F6-A045-C149E2267B61}"/>
            </a:ext>
          </a:extLst>
        </xdr:cNvPr>
        <xdr:cNvSpPr txBox="1"/>
      </xdr:nvSpPr>
      <xdr:spPr>
        <a:xfrm>
          <a:off x="8581157" y="4114800"/>
          <a:ext cx="839932" cy="329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Mesoport</a:t>
          </a:r>
        </a:p>
      </xdr:txBody>
    </xdr:sp>
    <xdr:clientData/>
  </xdr:twoCellAnchor>
  <xdr:twoCellAnchor>
    <xdr:from>
      <xdr:col>13</xdr:col>
      <xdr:colOff>25975</xdr:colOff>
      <xdr:row>26</xdr:row>
      <xdr:rowOff>180109</xdr:rowOff>
    </xdr:from>
    <xdr:to>
      <xdr:col>14</xdr:col>
      <xdr:colOff>408709</xdr:colOff>
      <xdr:row>28</xdr:row>
      <xdr:rowOff>128155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1CF65DA3-29FE-435E-88FF-1831B3CAF1B7}"/>
            </a:ext>
          </a:extLst>
        </xdr:cNvPr>
        <xdr:cNvSpPr txBox="1"/>
      </xdr:nvSpPr>
      <xdr:spPr>
        <a:xfrm>
          <a:off x="8581157" y="4942609"/>
          <a:ext cx="988870" cy="329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Microport</a:t>
          </a:r>
        </a:p>
      </xdr:txBody>
    </xdr:sp>
    <xdr:clientData/>
  </xdr:twoCellAnchor>
  <xdr:twoCellAnchor editAs="oneCell">
    <xdr:from>
      <xdr:col>13</xdr:col>
      <xdr:colOff>373812</xdr:colOff>
      <xdr:row>33</xdr:row>
      <xdr:rowOff>43132</xdr:rowOff>
    </xdr:from>
    <xdr:to>
      <xdr:col>20</xdr:col>
      <xdr:colOff>589472</xdr:colOff>
      <xdr:row>36</xdr:row>
      <xdr:rowOff>9115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1C8833-BFF5-4E29-9684-3BE8DE5B3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28340" y="6211019"/>
          <a:ext cx="4442604" cy="526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545098</xdr:colOff>
      <xdr:row>20</xdr:row>
      <xdr:rowOff>179669</xdr:rowOff>
    </xdr:from>
    <xdr:to>
      <xdr:col>27</xdr:col>
      <xdr:colOff>420057</xdr:colOff>
      <xdr:row>41</xdr:row>
      <xdr:rowOff>36583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C867B3-FB92-4760-B302-1D526576B2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525113</xdr:colOff>
      <xdr:row>48</xdr:row>
      <xdr:rowOff>145866</xdr:rowOff>
    </xdr:from>
    <xdr:to>
      <xdr:col>27</xdr:col>
      <xdr:colOff>395311</xdr:colOff>
      <xdr:row>68</xdr:row>
      <xdr:rowOff>59717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A9334AC-20E1-46BF-9317-A8F22C190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544954</xdr:colOff>
      <xdr:row>33</xdr:row>
      <xdr:rowOff>178067</xdr:rowOff>
    </xdr:from>
    <xdr:to>
      <xdr:col>28</xdr:col>
      <xdr:colOff>397124</xdr:colOff>
      <xdr:row>34</xdr:row>
      <xdr:rowOff>136025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62433357-5CF6-1E4D-0561-DB9FDF5D1131}"/>
            </a:ext>
          </a:extLst>
        </xdr:cNvPr>
        <xdr:cNvSpPr txBox="1"/>
      </xdr:nvSpPr>
      <xdr:spPr>
        <a:xfrm>
          <a:off x="18352563" y="6771024"/>
          <a:ext cx="465083" cy="156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/>
            <a:t>0.7</a:t>
          </a:r>
        </a:p>
      </xdr:txBody>
    </xdr:sp>
    <xdr:clientData/>
  </xdr:twoCellAnchor>
  <xdr:twoCellAnchor>
    <xdr:from>
      <xdr:col>27</xdr:col>
      <xdr:colOff>508168</xdr:colOff>
      <xdr:row>31</xdr:row>
      <xdr:rowOff>162302</xdr:rowOff>
    </xdr:from>
    <xdr:to>
      <xdr:col>28</xdr:col>
      <xdr:colOff>423400</xdr:colOff>
      <xdr:row>32</xdr:row>
      <xdr:rowOff>114517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80D3B27-8E40-4C18-AA5C-C24747859886}"/>
            </a:ext>
          </a:extLst>
        </xdr:cNvPr>
        <xdr:cNvSpPr txBox="1"/>
      </xdr:nvSpPr>
      <xdr:spPr>
        <a:xfrm>
          <a:off x="18315777" y="6357693"/>
          <a:ext cx="528145" cy="1509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/>
            <a:t>1.4</a:t>
          </a:r>
        </a:p>
      </xdr:txBody>
    </xdr:sp>
    <xdr:clientData/>
  </xdr:twoCellAnchor>
  <xdr:twoCellAnchor>
    <xdr:from>
      <xdr:col>27</xdr:col>
      <xdr:colOff>489089</xdr:colOff>
      <xdr:row>30</xdr:row>
      <xdr:rowOff>136025</xdr:rowOff>
    </xdr:from>
    <xdr:to>
      <xdr:col>28</xdr:col>
      <xdr:colOff>407634</xdr:colOff>
      <xdr:row>31</xdr:row>
      <xdr:rowOff>88242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6558B40-824B-45EF-BB55-7B6A191F5485}"/>
            </a:ext>
          </a:extLst>
        </xdr:cNvPr>
        <xdr:cNvSpPr txBox="1"/>
      </xdr:nvSpPr>
      <xdr:spPr>
        <a:xfrm>
          <a:off x="18296698" y="6132634"/>
          <a:ext cx="531458" cy="150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/>
            <a:t>2.5</a:t>
          </a:r>
        </a:p>
      </xdr:txBody>
    </xdr:sp>
    <xdr:clientData/>
  </xdr:twoCellAnchor>
  <xdr:twoCellAnchor>
    <xdr:from>
      <xdr:col>27</xdr:col>
      <xdr:colOff>491213</xdr:colOff>
      <xdr:row>29</xdr:row>
      <xdr:rowOff>164199</xdr:rowOff>
    </xdr:from>
    <xdr:to>
      <xdr:col>28</xdr:col>
      <xdr:colOff>409758</xdr:colOff>
      <xdr:row>30</xdr:row>
      <xdr:rowOff>116416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4D20F6AB-5E45-4042-8779-FB6FC0F7EF26}"/>
            </a:ext>
          </a:extLst>
        </xdr:cNvPr>
        <xdr:cNvSpPr txBox="1"/>
      </xdr:nvSpPr>
      <xdr:spPr>
        <a:xfrm>
          <a:off x="18298822" y="5962025"/>
          <a:ext cx="531458" cy="15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/>
            <a:t>3.8</a:t>
          </a:r>
        </a:p>
      </xdr:txBody>
    </xdr:sp>
    <xdr:clientData/>
  </xdr:twoCellAnchor>
  <xdr:twoCellAnchor>
    <xdr:from>
      <xdr:col>27</xdr:col>
      <xdr:colOff>470306</xdr:colOff>
      <xdr:row>29</xdr:row>
      <xdr:rowOff>7781</xdr:rowOff>
    </xdr:from>
    <xdr:to>
      <xdr:col>28</xdr:col>
      <xdr:colOff>388851</xdr:colOff>
      <xdr:row>29</xdr:row>
      <xdr:rowOff>164523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9176A042-5D9A-4639-9334-B0FA1E892777}"/>
            </a:ext>
          </a:extLst>
        </xdr:cNvPr>
        <xdr:cNvSpPr txBox="1"/>
      </xdr:nvSpPr>
      <xdr:spPr>
        <a:xfrm>
          <a:off x="18277915" y="5805607"/>
          <a:ext cx="531458" cy="1567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/>
            <a:t>5</a:t>
          </a:r>
        </a:p>
      </xdr:txBody>
    </xdr:sp>
    <xdr:clientData/>
  </xdr:twoCellAnchor>
  <xdr:twoCellAnchor>
    <xdr:from>
      <xdr:col>27</xdr:col>
      <xdr:colOff>443898</xdr:colOff>
      <xdr:row>28</xdr:row>
      <xdr:rowOff>56124</xdr:rowOff>
    </xdr:from>
    <xdr:to>
      <xdr:col>28</xdr:col>
      <xdr:colOff>362443</xdr:colOff>
      <xdr:row>29</xdr:row>
      <xdr:rowOff>10856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C9BAB6A-FE98-44C9-854E-699D581630A0}"/>
            </a:ext>
          </a:extLst>
        </xdr:cNvPr>
        <xdr:cNvSpPr txBox="1"/>
      </xdr:nvSpPr>
      <xdr:spPr>
        <a:xfrm>
          <a:off x="18251507" y="5655167"/>
          <a:ext cx="531458" cy="1535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/>
            <a:t>7</a:t>
          </a:r>
        </a:p>
      </xdr:txBody>
    </xdr:sp>
    <xdr:clientData/>
  </xdr:twoCellAnchor>
  <xdr:twoCellAnchor>
    <xdr:from>
      <xdr:col>27</xdr:col>
      <xdr:colOff>403735</xdr:colOff>
      <xdr:row>27</xdr:row>
      <xdr:rowOff>29714</xdr:rowOff>
    </xdr:from>
    <xdr:to>
      <xdr:col>28</xdr:col>
      <xdr:colOff>322280</xdr:colOff>
      <xdr:row>27</xdr:row>
      <xdr:rowOff>183229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CF07B42-3736-4EA4-9601-7723D33184CF}"/>
            </a:ext>
          </a:extLst>
        </xdr:cNvPr>
        <xdr:cNvSpPr txBox="1"/>
      </xdr:nvSpPr>
      <xdr:spPr>
        <a:xfrm>
          <a:off x="18211344" y="5429975"/>
          <a:ext cx="531458" cy="1535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/>
            <a:t>12</a:t>
          </a:r>
        </a:p>
      </xdr:txBody>
    </xdr:sp>
    <xdr:clientData/>
  </xdr:twoCellAnchor>
  <xdr:twoCellAnchor editAs="oneCell">
    <xdr:from>
      <xdr:col>10</xdr:col>
      <xdr:colOff>147053</xdr:colOff>
      <xdr:row>58</xdr:row>
      <xdr:rowOff>120316</xdr:rowOff>
    </xdr:from>
    <xdr:to>
      <xdr:col>15</xdr:col>
      <xdr:colOff>103391</xdr:colOff>
      <xdr:row>63</xdr:row>
      <xdr:rowOff>10370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2940C60-0AAA-42B2-A8A3-40F095317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13053" y="11135895"/>
          <a:ext cx="3084549" cy="825843"/>
        </a:xfrm>
        <a:prstGeom prst="rect">
          <a:avLst/>
        </a:prstGeom>
      </xdr:spPr>
    </xdr:pic>
    <xdr:clientData/>
  </xdr:twoCellAnchor>
  <xdr:twoCellAnchor>
    <xdr:from>
      <xdr:col>16</xdr:col>
      <xdr:colOff>201706</xdr:colOff>
      <xdr:row>71</xdr:row>
      <xdr:rowOff>55419</xdr:rowOff>
    </xdr:from>
    <xdr:to>
      <xdr:col>28</xdr:col>
      <xdr:colOff>66208</xdr:colOff>
      <xdr:row>92</xdr:row>
      <xdr:rowOff>77504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DB3E876-EE81-422F-B47F-47B883C99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0</xdr:colOff>
      <xdr:row>76</xdr:row>
      <xdr:rowOff>1</xdr:rowOff>
    </xdr:from>
    <xdr:to>
      <xdr:col>14</xdr:col>
      <xdr:colOff>315310</xdr:colOff>
      <xdr:row>80</xdr:row>
      <xdr:rowOff>23911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F3805FC3-A231-978C-2CAB-AA3EC3BCF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61586" y="14241518"/>
          <a:ext cx="2128345" cy="759634"/>
        </a:xfrm>
        <a:prstGeom prst="rect">
          <a:avLst/>
        </a:prstGeom>
      </xdr:spPr>
    </xdr:pic>
    <xdr:clientData/>
  </xdr:twoCellAnchor>
  <xdr:twoCellAnchor>
    <xdr:from>
      <xdr:col>16</xdr:col>
      <xdr:colOff>132521</xdr:colOff>
      <xdr:row>94</xdr:row>
      <xdr:rowOff>149087</xdr:rowOff>
    </xdr:from>
    <xdr:to>
      <xdr:col>27</xdr:col>
      <xdr:colOff>565696</xdr:colOff>
      <xdr:row>115</xdr:row>
      <xdr:rowOff>119067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9D19476-295E-4497-A3DA-6A0B26CA8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0.09917</cdr:x>
      <cdr:y>0.63927</cdr:y>
    </cdr:from>
    <cdr:to>
      <cdr:x>1</cdr:x>
      <cdr:y>0.8854</cdr:y>
    </cdr:to>
    <cdr:cxnSp macro="">
      <cdr:nvCxnSpPr>
        <cdr:cNvPr id="22" name="Straight Connector 21">
          <a:extLst xmlns:a="http://schemas.openxmlformats.org/drawingml/2006/main">
            <a:ext uri="{FF2B5EF4-FFF2-40B4-BE49-F238E27FC236}">
              <a16:creationId xmlns:a16="http://schemas.microsoft.com/office/drawing/2014/main" id="{29FE2BDF-F9B9-42A7-C089-C753D6C791DD}"/>
            </a:ext>
          </a:extLst>
        </cdr:cNvPr>
        <cdr:cNvCxnSpPr/>
      </cdr:nvCxnSpPr>
      <cdr:spPr>
        <a:xfrm xmlns:a="http://schemas.openxmlformats.org/drawingml/2006/main" flipV="1">
          <a:off x="714679" y="2522436"/>
          <a:ext cx="6491941" cy="9711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0.09813</cdr:x>
      <cdr:y>0.56193</cdr:y>
    </cdr:from>
    <cdr:to>
      <cdr:x>0.99896</cdr:x>
      <cdr:y>0.80806</cdr:y>
    </cdr:to>
    <cdr:cxnSp macro="">
      <cdr:nvCxnSpPr>
        <cdr:cNvPr id="23" name="Straight Connector 22">
          <a:extLst xmlns:a="http://schemas.openxmlformats.org/drawingml/2006/main">
            <a:ext uri="{FF2B5EF4-FFF2-40B4-BE49-F238E27FC236}">
              <a16:creationId xmlns:a16="http://schemas.microsoft.com/office/drawing/2014/main" id="{46BB1B4B-FCF6-F2D6-6126-E70012CCD52D}"/>
            </a:ext>
          </a:extLst>
        </cdr:cNvPr>
        <cdr:cNvCxnSpPr/>
      </cdr:nvCxnSpPr>
      <cdr:spPr>
        <a:xfrm xmlns:a="http://schemas.openxmlformats.org/drawingml/2006/main" flipV="1">
          <a:off x="707208" y="2217271"/>
          <a:ext cx="6491941" cy="9711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0.09917</cdr:x>
      <cdr:y>0.4294</cdr:y>
    </cdr:from>
    <cdr:to>
      <cdr:x>1</cdr:x>
      <cdr:y>0.67553</cdr:y>
    </cdr:to>
    <cdr:cxnSp macro="">
      <cdr:nvCxnSpPr>
        <cdr:cNvPr id="24" name="Straight Connector 23">
          <a:extLst xmlns:a="http://schemas.openxmlformats.org/drawingml/2006/main">
            <a:ext uri="{FF2B5EF4-FFF2-40B4-BE49-F238E27FC236}">
              <a16:creationId xmlns:a16="http://schemas.microsoft.com/office/drawing/2014/main" id="{46BB1B4B-FCF6-F2D6-6126-E70012CCD52D}"/>
            </a:ext>
          </a:extLst>
        </cdr:cNvPr>
        <cdr:cNvCxnSpPr/>
      </cdr:nvCxnSpPr>
      <cdr:spPr>
        <a:xfrm xmlns:a="http://schemas.openxmlformats.org/drawingml/2006/main" flipV="1">
          <a:off x="714679" y="1694330"/>
          <a:ext cx="6491941" cy="9711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0.09191</cdr:x>
      <cdr:y>0.50324</cdr:y>
    </cdr:from>
    <cdr:to>
      <cdr:x>0.99274</cdr:x>
      <cdr:y>0.74937</cdr:y>
    </cdr:to>
    <cdr:cxnSp macro="">
      <cdr:nvCxnSpPr>
        <cdr:cNvPr id="25" name="Straight Connector 24">
          <a:extLst xmlns:a="http://schemas.openxmlformats.org/drawingml/2006/main">
            <a:ext uri="{FF2B5EF4-FFF2-40B4-BE49-F238E27FC236}">
              <a16:creationId xmlns:a16="http://schemas.microsoft.com/office/drawing/2014/main" id="{46BB1B4B-FCF6-F2D6-6126-E70012CCD52D}"/>
            </a:ext>
          </a:extLst>
        </cdr:cNvPr>
        <cdr:cNvCxnSpPr/>
      </cdr:nvCxnSpPr>
      <cdr:spPr>
        <a:xfrm xmlns:a="http://schemas.openxmlformats.org/drawingml/2006/main" flipV="1">
          <a:off x="662385" y="1985682"/>
          <a:ext cx="6491941" cy="9711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0.09413</cdr:x>
      <cdr:y>0.33284</cdr:y>
    </cdr:from>
    <cdr:to>
      <cdr:x>0.99496</cdr:x>
      <cdr:y>0.57897</cdr:y>
    </cdr:to>
    <cdr:cxnSp macro="">
      <cdr:nvCxnSpPr>
        <cdr:cNvPr id="26" name="Straight Connector 25">
          <a:extLst xmlns:a="http://schemas.openxmlformats.org/drawingml/2006/main">
            <a:ext uri="{FF2B5EF4-FFF2-40B4-BE49-F238E27FC236}">
              <a16:creationId xmlns:a16="http://schemas.microsoft.com/office/drawing/2014/main" id="{46BB1B4B-FCF6-F2D6-6126-E70012CCD52D}"/>
            </a:ext>
          </a:extLst>
        </cdr:cNvPr>
        <cdr:cNvCxnSpPr/>
      </cdr:nvCxnSpPr>
      <cdr:spPr>
        <a:xfrm xmlns:a="http://schemas.openxmlformats.org/drawingml/2006/main" flipV="1">
          <a:off x="678330" y="1313330"/>
          <a:ext cx="6491941" cy="9711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0.09917</cdr:x>
      <cdr:y>0.4597</cdr:y>
    </cdr:from>
    <cdr:to>
      <cdr:x>1</cdr:x>
      <cdr:y>0.70583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46BB1B4B-FCF6-F2D6-6126-E70012CCD52D}"/>
            </a:ext>
          </a:extLst>
        </cdr:cNvPr>
        <cdr:cNvCxnSpPr/>
      </cdr:nvCxnSpPr>
      <cdr:spPr>
        <a:xfrm xmlns:a="http://schemas.openxmlformats.org/drawingml/2006/main" flipV="1">
          <a:off x="714679" y="1813859"/>
          <a:ext cx="6491941" cy="9711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0.09917</cdr:x>
      <cdr:y>0.39154</cdr:y>
    </cdr:from>
    <cdr:to>
      <cdr:x>1</cdr:x>
      <cdr:y>0.63767</cdr:y>
    </cdr:to>
    <cdr:cxnSp macro="">
      <cdr:nvCxnSpPr>
        <cdr:cNvPr id="28" name="Straight Connector 27">
          <a:extLst xmlns:a="http://schemas.openxmlformats.org/drawingml/2006/main">
            <a:ext uri="{FF2B5EF4-FFF2-40B4-BE49-F238E27FC236}">
              <a16:creationId xmlns:a16="http://schemas.microsoft.com/office/drawing/2014/main" id="{46BB1B4B-FCF6-F2D6-6126-E70012CCD52D}"/>
            </a:ext>
          </a:extLst>
        </cdr:cNvPr>
        <cdr:cNvCxnSpPr/>
      </cdr:nvCxnSpPr>
      <cdr:spPr>
        <a:xfrm xmlns:a="http://schemas.openxmlformats.org/drawingml/2006/main" flipV="1">
          <a:off x="714679" y="1544917"/>
          <a:ext cx="6491941" cy="9711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E5152-A46A-4301-9292-0FDB8D4CB2DD}">
  <dimension ref="B1:K49"/>
  <sheetViews>
    <sheetView topLeftCell="A7" zoomScale="77" workbookViewId="0">
      <selection activeCell="P18" sqref="P18"/>
    </sheetView>
  </sheetViews>
  <sheetFormatPr defaultRowHeight="14.4"/>
  <cols>
    <col min="1" max="1" width="8.88671875" style="1"/>
    <col min="2" max="2" width="8.88671875" style="2"/>
    <col min="3" max="5" width="8.88671875" style="1"/>
    <col min="6" max="6" width="7.6640625" style="1" bestFit="1" customWidth="1"/>
    <col min="7" max="7" width="12.6640625" style="1" bestFit="1" customWidth="1"/>
    <col min="8" max="8" width="11.6640625" style="1" bestFit="1" customWidth="1"/>
    <col min="9" max="10" width="10.6640625" style="1" bestFit="1" customWidth="1"/>
    <col min="11" max="11" width="9.6640625" style="1" bestFit="1" customWidth="1"/>
    <col min="12" max="16384" width="8.88671875" style="1"/>
  </cols>
  <sheetData>
    <row r="1" spans="2:11" ht="15" thickBot="1"/>
    <row r="2" spans="2:11" ht="15" thickBot="1">
      <c r="B2" s="15" t="s">
        <v>0</v>
      </c>
      <c r="C2" s="16" t="s">
        <v>1</v>
      </c>
    </row>
    <row r="3" spans="2:11" ht="15" thickBot="1">
      <c r="B3" s="14">
        <v>69.400000000000006</v>
      </c>
      <c r="C3" s="14">
        <v>0.16600000000000001</v>
      </c>
    </row>
    <row r="4" spans="2:11" ht="15" thickBot="1">
      <c r="B4" s="3">
        <v>2154</v>
      </c>
      <c r="C4" s="3">
        <v>0.19900000000000001</v>
      </c>
    </row>
    <row r="5" spans="2:11" ht="15" thickBot="1">
      <c r="B5" s="3">
        <v>11.8</v>
      </c>
      <c r="C5" s="3">
        <v>0.215</v>
      </c>
    </row>
    <row r="6" spans="2:11" ht="15" thickBot="1">
      <c r="B6" s="3">
        <v>29.4</v>
      </c>
      <c r="C6" s="3">
        <v>0.219</v>
      </c>
    </row>
    <row r="7" spans="2:11" ht="15" thickBot="1">
      <c r="B7" s="3">
        <v>3224</v>
      </c>
      <c r="C7" s="3">
        <v>0.24099999999999999</v>
      </c>
    </row>
    <row r="8" spans="2:11" ht="15" thickBot="1">
      <c r="B8" s="3">
        <v>4632</v>
      </c>
      <c r="C8" s="3">
        <v>0.245</v>
      </c>
    </row>
    <row r="9" spans="2:11" ht="15" thickBot="1">
      <c r="B9" s="3">
        <v>4172</v>
      </c>
      <c r="C9" s="3">
        <v>0.249</v>
      </c>
    </row>
    <row r="10" spans="2:11" ht="15" thickBot="1">
      <c r="B10" s="3">
        <v>2054</v>
      </c>
      <c r="C10" s="3">
        <v>0.26300000000000001</v>
      </c>
    </row>
    <row r="11" spans="2:11" ht="15" thickBot="1">
      <c r="B11" s="3">
        <v>247</v>
      </c>
      <c r="C11" s="3">
        <v>0.26300000000000001</v>
      </c>
    </row>
    <row r="12" spans="2:11" ht="15" thickBot="1">
      <c r="B12" s="3">
        <v>1667</v>
      </c>
      <c r="C12" s="3">
        <v>0.26800000000000002</v>
      </c>
      <c r="G12" s="35"/>
      <c r="H12" s="35"/>
      <c r="I12" s="35"/>
      <c r="J12" s="35"/>
      <c r="K12" s="35"/>
    </row>
    <row r="13" spans="2:11" ht="15" thickBot="1">
      <c r="B13" s="3">
        <v>157</v>
      </c>
      <c r="C13" s="3">
        <v>0.27800000000000002</v>
      </c>
      <c r="F13" s="13"/>
      <c r="G13" s="13"/>
      <c r="H13" s="13"/>
      <c r="I13" s="13"/>
      <c r="J13" s="13"/>
      <c r="K13" s="13"/>
    </row>
    <row r="14" spans="2:11" ht="15" thickBot="1">
      <c r="B14" s="3">
        <v>585</v>
      </c>
      <c r="C14" s="3">
        <v>0.27900000000000003</v>
      </c>
      <c r="F14" s="2"/>
      <c r="G14" s="8"/>
      <c r="H14" s="8"/>
      <c r="I14" s="8"/>
      <c r="J14" s="8"/>
      <c r="K14" s="8"/>
    </row>
    <row r="15" spans="2:11" ht="15" thickBot="1">
      <c r="B15" s="3">
        <v>585</v>
      </c>
      <c r="C15" s="3">
        <v>0.27900000000000003</v>
      </c>
      <c r="F15" s="2"/>
      <c r="G15" s="8"/>
      <c r="H15" s="8"/>
      <c r="I15" s="8"/>
      <c r="J15" s="8"/>
      <c r="K15" s="8"/>
    </row>
    <row r="16" spans="2:11" ht="15" thickBot="1">
      <c r="B16" s="3">
        <v>361</v>
      </c>
      <c r="C16" s="3">
        <v>0.28100000000000003</v>
      </c>
      <c r="F16" s="2"/>
      <c r="G16" s="8"/>
      <c r="H16" s="8"/>
      <c r="I16" s="8"/>
      <c r="J16" s="8"/>
      <c r="K16" s="8"/>
    </row>
    <row r="17" spans="2:11" ht="15" thickBot="1">
      <c r="B17" s="3">
        <v>1645</v>
      </c>
      <c r="C17" s="3">
        <v>0.28499999999999998</v>
      </c>
      <c r="F17" s="2"/>
      <c r="G17" s="8"/>
      <c r="H17" s="8"/>
      <c r="I17" s="8"/>
      <c r="J17" s="8"/>
      <c r="K17" s="8"/>
    </row>
    <row r="18" spans="2:11" ht="15" thickBot="1">
      <c r="B18" s="3">
        <v>659</v>
      </c>
      <c r="C18" s="3">
        <v>0.28599999999999998</v>
      </c>
      <c r="F18" s="2"/>
      <c r="G18" s="8"/>
      <c r="H18" s="8"/>
      <c r="I18" s="8"/>
      <c r="J18" s="8"/>
      <c r="K18" s="8"/>
    </row>
    <row r="19" spans="2:11" ht="15" thickBot="1">
      <c r="B19" s="3">
        <v>601</v>
      </c>
      <c r="C19" s="3">
        <v>0.29499999999999998</v>
      </c>
      <c r="F19" s="2"/>
      <c r="G19" s="8"/>
      <c r="H19" s="8"/>
      <c r="I19" s="8"/>
      <c r="J19" s="8"/>
      <c r="K19" s="8"/>
    </row>
    <row r="20" spans="2:11" ht="15" thickBot="1">
      <c r="B20" s="3">
        <v>601</v>
      </c>
      <c r="C20" s="3">
        <v>0.29499999999999998</v>
      </c>
    </row>
    <row r="21" spans="2:11" ht="15" thickBot="1">
      <c r="B21" s="3">
        <v>180</v>
      </c>
      <c r="C21" s="3">
        <v>0.30099999999999999</v>
      </c>
    </row>
    <row r="22" spans="2:11" ht="15" thickBot="1">
      <c r="B22" s="3">
        <v>180</v>
      </c>
      <c r="C22" s="3">
        <v>0.30099999999999999</v>
      </c>
    </row>
    <row r="23" spans="2:11" ht="15" thickBot="1">
      <c r="B23" s="3">
        <v>16.899999999999999</v>
      </c>
      <c r="C23" s="3">
        <v>0.30199999999999999</v>
      </c>
    </row>
    <row r="24" spans="2:11" ht="15" thickBot="1">
      <c r="B24" s="3">
        <v>714</v>
      </c>
      <c r="C24" s="3">
        <v>0.30299999999999999</v>
      </c>
    </row>
    <row r="25" spans="2:11" ht="15" thickBot="1">
      <c r="B25" s="3">
        <v>874</v>
      </c>
      <c r="C25" s="3">
        <v>0.31</v>
      </c>
    </row>
    <row r="26" spans="2:11" ht="15" thickBot="1">
      <c r="B26" s="3">
        <v>958</v>
      </c>
      <c r="C26" s="3">
        <v>0.313</v>
      </c>
    </row>
    <row r="27" spans="2:11" ht="15" thickBot="1">
      <c r="B27" s="3">
        <v>87</v>
      </c>
      <c r="C27" s="3">
        <v>0.313</v>
      </c>
    </row>
    <row r="28" spans="2:11" ht="15" thickBot="1">
      <c r="B28" s="3">
        <v>87</v>
      </c>
      <c r="C28" s="3">
        <v>0.313</v>
      </c>
    </row>
    <row r="29" spans="2:11" ht="15" thickBot="1">
      <c r="B29" s="3">
        <v>19.399999999999999</v>
      </c>
      <c r="C29" s="3">
        <v>0.313</v>
      </c>
    </row>
    <row r="30" spans="2:11" ht="15" thickBot="1">
      <c r="B30" s="3">
        <v>19.399999999999999</v>
      </c>
      <c r="C30" s="3">
        <v>0.313</v>
      </c>
    </row>
    <row r="31" spans="2:11" ht="15" thickBot="1">
      <c r="B31" s="3">
        <v>1786</v>
      </c>
      <c r="C31" s="3">
        <v>0.317</v>
      </c>
    </row>
    <row r="32" spans="2:11" ht="15" thickBot="1">
      <c r="B32" s="3">
        <v>1584</v>
      </c>
      <c r="C32" s="3">
        <v>0.31900000000000001</v>
      </c>
    </row>
    <row r="33" spans="2:3" ht="15" thickBot="1">
      <c r="B33" s="3">
        <v>27.3</v>
      </c>
      <c r="C33" s="3">
        <v>0.32</v>
      </c>
    </row>
    <row r="34" spans="2:3" ht="15" thickBot="1">
      <c r="B34" s="3">
        <v>440</v>
      </c>
      <c r="C34" s="3">
        <v>0.32100000000000001</v>
      </c>
    </row>
    <row r="35" spans="2:3" ht="15" thickBot="1">
      <c r="B35" s="3">
        <v>440</v>
      </c>
      <c r="C35" s="3">
        <v>0.32100000000000001</v>
      </c>
    </row>
    <row r="36" spans="2:3" ht="15" thickBot="1">
      <c r="B36" s="3">
        <v>31.9</v>
      </c>
      <c r="C36" s="3">
        <v>0.32300000000000001</v>
      </c>
    </row>
    <row r="37" spans="2:3" ht="15" thickBot="1">
      <c r="B37" s="3">
        <v>1509</v>
      </c>
      <c r="C37" s="3">
        <v>0.32500000000000001</v>
      </c>
    </row>
    <row r="38" spans="2:3" ht="15" thickBot="1">
      <c r="B38" s="3">
        <v>45.6</v>
      </c>
      <c r="C38" s="3">
        <v>0.33</v>
      </c>
    </row>
    <row r="39" spans="2:3" ht="15" thickBot="1">
      <c r="B39" s="3">
        <v>1290</v>
      </c>
      <c r="C39" s="3">
        <v>0.33200000000000002</v>
      </c>
    </row>
    <row r="40" spans="2:3" ht="15" thickBot="1">
      <c r="B40" s="3">
        <v>472</v>
      </c>
      <c r="C40" s="3">
        <v>0.33200000000000002</v>
      </c>
    </row>
    <row r="41" spans="2:3" ht="15" thickBot="1">
      <c r="B41" s="3">
        <v>472</v>
      </c>
      <c r="C41" s="3">
        <v>0.33200000000000002</v>
      </c>
    </row>
    <row r="42" spans="2:3" ht="15" thickBot="1">
      <c r="B42" s="3">
        <v>1819</v>
      </c>
      <c r="C42" s="3">
        <v>0.33600000000000002</v>
      </c>
    </row>
    <row r="43" spans="2:3" ht="15" thickBot="1">
      <c r="B43" s="3">
        <v>51.6</v>
      </c>
      <c r="C43" s="3">
        <v>0.33900000000000002</v>
      </c>
    </row>
    <row r="44" spans="2:3" ht="15" thickBot="1">
      <c r="B44" s="3">
        <v>51.6</v>
      </c>
      <c r="C44" s="3">
        <v>0.33900000000000002</v>
      </c>
    </row>
    <row r="45" spans="2:3" ht="15" thickBot="1">
      <c r="B45" s="3">
        <v>1269</v>
      </c>
      <c r="C45" s="3">
        <v>0.34100000000000003</v>
      </c>
    </row>
    <row r="46" spans="2:3" ht="15" thickBot="1">
      <c r="B46" s="3">
        <v>1596</v>
      </c>
      <c r="C46" s="3">
        <v>0.34399999999999997</v>
      </c>
    </row>
    <row r="47" spans="2:3" ht="15" thickBot="1">
      <c r="B47" s="3">
        <v>968</v>
      </c>
      <c r="C47" s="3">
        <v>0.35899999999999999</v>
      </c>
    </row>
    <row r="48" spans="2:3" ht="15" thickBot="1">
      <c r="B48" s="3">
        <v>1762</v>
      </c>
      <c r="C48" s="3">
        <v>0.36499999999999999</v>
      </c>
    </row>
    <row r="49" spans="2:3" ht="15" thickBot="1">
      <c r="B49" s="3">
        <v>1535</v>
      </c>
      <c r="C49" s="3">
        <v>0.36499999999999999</v>
      </c>
    </row>
  </sheetData>
  <mergeCells count="1">
    <mergeCell ref="G12:K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16E7E-12F5-4324-BBE1-2108D4AEC566}">
  <dimension ref="B1:K49"/>
  <sheetViews>
    <sheetView topLeftCell="C1" zoomScale="63" workbookViewId="0">
      <selection activeCell="E9" sqref="E9"/>
    </sheetView>
  </sheetViews>
  <sheetFormatPr defaultRowHeight="14.4"/>
  <cols>
    <col min="1" max="1" width="8.88671875" style="1"/>
    <col min="2" max="2" width="8.88671875" style="2"/>
    <col min="3" max="5" width="8.88671875" style="1"/>
    <col min="6" max="6" width="7.6640625" style="1" bestFit="1" customWidth="1"/>
    <col min="7" max="7" width="12.6640625" style="1" bestFit="1" customWidth="1"/>
    <col min="8" max="8" width="11.6640625" style="1" bestFit="1" customWidth="1"/>
    <col min="9" max="10" width="10.6640625" style="1" bestFit="1" customWidth="1"/>
    <col min="11" max="11" width="9.6640625" style="1" bestFit="1" customWidth="1"/>
    <col min="12" max="16384" width="8.88671875" style="1"/>
  </cols>
  <sheetData>
    <row r="1" spans="2:11" ht="15" thickBot="1"/>
    <row r="2" spans="2:11" ht="15" thickBot="1">
      <c r="B2" s="4" t="s">
        <v>0</v>
      </c>
      <c r="C2" s="4" t="s">
        <v>1</v>
      </c>
    </row>
    <row r="3" spans="2:11" ht="15" thickBot="1">
      <c r="B3" s="3">
        <v>69.400000000000006</v>
      </c>
      <c r="C3" s="3">
        <v>0.16600000000000001</v>
      </c>
    </row>
    <row r="4" spans="2:11" ht="15" thickBot="1">
      <c r="B4" s="3">
        <v>2154</v>
      </c>
      <c r="C4" s="3">
        <v>0.19900000000000001</v>
      </c>
    </row>
    <row r="5" spans="2:11" ht="15" thickBot="1">
      <c r="B5" s="3">
        <v>11.8</v>
      </c>
      <c r="C5" s="3">
        <v>0.215</v>
      </c>
    </row>
    <row r="6" spans="2:11" ht="15" thickBot="1">
      <c r="B6" s="3">
        <v>29.4</v>
      </c>
      <c r="C6" s="3">
        <v>0.219</v>
      </c>
    </row>
    <row r="7" spans="2:11" ht="15" thickBot="1">
      <c r="B7" s="3">
        <v>3224</v>
      </c>
      <c r="C7" s="3">
        <v>0.24099999999999999</v>
      </c>
    </row>
    <row r="8" spans="2:11" ht="15" thickBot="1">
      <c r="B8" s="3">
        <v>4632</v>
      </c>
      <c r="C8" s="3">
        <v>0.245</v>
      </c>
    </row>
    <row r="9" spans="2:11" ht="15" thickBot="1">
      <c r="B9" s="3">
        <v>4172</v>
      </c>
      <c r="C9" s="3">
        <v>0.249</v>
      </c>
    </row>
    <row r="10" spans="2:11" ht="15" thickBot="1">
      <c r="B10" s="3">
        <v>2054</v>
      </c>
      <c r="C10" s="3">
        <v>0.26300000000000001</v>
      </c>
    </row>
    <row r="11" spans="2:11" ht="15" thickBot="1">
      <c r="B11" s="3">
        <v>247</v>
      </c>
      <c r="C11" s="3">
        <v>0.26300000000000001</v>
      </c>
    </row>
    <row r="12" spans="2:11" ht="15" thickBot="1">
      <c r="B12" s="3">
        <v>1667</v>
      </c>
      <c r="C12" s="3">
        <v>0.26800000000000002</v>
      </c>
      <c r="G12" s="36" t="s">
        <v>8</v>
      </c>
      <c r="H12" s="37"/>
      <c r="I12" s="37"/>
      <c r="J12" s="37"/>
      <c r="K12" s="38"/>
    </row>
    <row r="13" spans="2:11" ht="15" thickBot="1">
      <c r="B13" s="3">
        <v>157</v>
      </c>
      <c r="C13" s="3">
        <v>0.27800000000000002</v>
      </c>
      <c r="F13" s="4" t="s">
        <v>2</v>
      </c>
      <c r="G13" s="5" t="s">
        <v>3</v>
      </c>
      <c r="H13" s="5" t="s">
        <v>4</v>
      </c>
      <c r="I13" s="5" t="s">
        <v>5</v>
      </c>
      <c r="J13" s="5" t="s">
        <v>6</v>
      </c>
      <c r="K13" s="6" t="s">
        <v>7</v>
      </c>
    </row>
    <row r="14" spans="2:11" ht="15" thickBot="1">
      <c r="B14" s="3">
        <v>585</v>
      </c>
      <c r="C14" s="3">
        <v>0.27900000000000003</v>
      </c>
      <c r="F14" s="7">
        <v>0.1</v>
      </c>
      <c r="G14" s="8">
        <f>49.438*(F14)^(1.4694)*(10)^1.701</f>
        <v>84.267652018536481</v>
      </c>
      <c r="H14" s="8">
        <f>49.438*(F14)^(1.4694)*(5)^1.701</f>
        <v>25.918440730226671</v>
      </c>
      <c r="I14" s="8">
        <f>49.438*(F14)^(1.4694)*(2)^1.701</f>
        <v>5.4539721482404335</v>
      </c>
      <c r="J14" s="8">
        <f>49.438*(F14)^(1.4694)*(1)^1.701</f>
        <v>1.6774936821235027</v>
      </c>
      <c r="K14" s="9">
        <f>49.438*(F14)^(1.4694)*(0.1)^1.701</f>
        <v>3.3393419493227043E-2</v>
      </c>
    </row>
    <row r="15" spans="2:11" ht="15" thickBot="1">
      <c r="B15" s="3">
        <v>585</v>
      </c>
      <c r="C15" s="3">
        <v>0.27900000000000003</v>
      </c>
      <c r="F15" s="7">
        <v>0.2</v>
      </c>
      <c r="G15" s="8">
        <f t="shared" ref="G15:G19" si="0">49.438*(F15)^(1.4694)*(10)^1.701</f>
        <v>233.3427806157689</v>
      </c>
      <c r="H15" s="8">
        <f t="shared" ref="H15:H19" si="1">49.438*(F15)^(1.4694)*(5)^1.701</f>
        <v>71.769900837936362</v>
      </c>
      <c r="I15" s="8">
        <f t="shared" ref="I15:I19" si="2">49.438*(F15)^(1.4694)*(2)^1.701</f>
        <v>15.102414698720166</v>
      </c>
      <c r="J15" s="8">
        <f t="shared" ref="J15:J19" si="3">49.438*(F15)^(1.4694)*(1)^1.701</f>
        <v>4.6450925221694703</v>
      </c>
      <c r="K15" s="9">
        <f t="shared" ref="K15:K19" si="4">49.438*(F15)^(1.4694)*(0.1)^1.701</f>
        <v>9.2468618410115153E-2</v>
      </c>
    </row>
    <row r="16" spans="2:11" ht="15" thickBot="1">
      <c r="B16" s="3">
        <v>361</v>
      </c>
      <c r="C16" s="3">
        <v>0.28100000000000003</v>
      </c>
      <c r="F16" s="7">
        <v>0.3</v>
      </c>
      <c r="G16" s="8">
        <f t="shared" si="0"/>
        <v>423.3922116550242</v>
      </c>
      <c r="H16" s="8">
        <f t="shared" si="1"/>
        <v>130.22394335855515</v>
      </c>
      <c r="I16" s="8">
        <f t="shared" si="2"/>
        <v>27.402796622842526</v>
      </c>
      <c r="J16" s="8">
        <f t="shared" si="3"/>
        <v>8.4283558767647619</v>
      </c>
      <c r="K16" s="9">
        <f t="shared" si="4"/>
        <v>0.16778103335371591</v>
      </c>
    </row>
    <row r="17" spans="2:11" ht="15" thickBot="1">
      <c r="B17" s="3">
        <v>1645</v>
      </c>
      <c r="C17" s="3">
        <v>0.28499999999999998</v>
      </c>
      <c r="F17" s="7">
        <v>0.4</v>
      </c>
      <c r="G17" s="8">
        <f t="shared" si="0"/>
        <v>646.14181078074523</v>
      </c>
      <c r="H17" s="8">
        <f t="shared" si="1"/>
        <v>198.73566932134554</v>
      </c>
      <c r="I17" s="8">
        <f t="shared" si="2"/>
        <v>41.819599281544434</v>
      </c>
      <c r="J17" s="8">
        <f t="shared" si="3"/>
        <v>12.862572759261324</v>
      </c>
      <c r="K17" s="9">
        <f t="shared" si="4"/>
        <v>0.25605180662644378</v>
      </c>
    </row>
    <row r="18" spans="2:11" ht="15" thickBot="1">
      <c r="B18" s="3">
        <v>659</v>
      </c>
      <c r="C18" s="3">
        <v>0.28599999999999998</v>
      </c>
      <c r="F18" s="7">
        <v>0.5</v>
      </c>
      <c r="G18" s="8">
        <f t="shared" si="0"/>
        <v>896.86570517365749</v>
      </c>
      <c r="H18" s="8">
        <f t="shared" si="1"/>
        <v>275.8515286198205</v>
      </c>
      <c r="I18" s="8">
        <f t="shared" si="2"/>
        <v>58.046954668360264</v>
      </c>
      <c r="J18" s="8">
        <f t="shared" si="3"/>
        <v>17.853666479411416</v>
      </c>
      <c r="K18" s="9">
        <f t="shared" si="4"/>
        <v>0.35540817863733548</v>
      </c>
    </row>
    <row r="19" spans="2:11" ht="15" thickBot="1">
      <c r="B19" s="3">
        <v>601</v>
      </c>
      <c r="C19" s="3">
        <v>0.29499999999999998</v>
      </c>
      <c r="F19" s="10">
        <v>0.6</v>
      </c>
      <c r="G19" s="11">
        <f t="shared" si="0"/>
        <v>1172.4014327219102</v>
      </c>
      <c r="H19" s="11">
        <f t="shared" si="1"/>
        <v>360.59883381290166</v>
      </c>
      <c r="I19" s="11">
        <f t="shared" si="2"/>
        <v>75.880181866416876</v>
      </c>
      <c r="J19" s="11">
        <f t="shared" si="3"/>
        <v>23.338682747098854</v>
      </c>
      <c r="K19" s="12">
        <f t="shared" si="4"/>
        <v>0.46459693511729938</v>
      </c>
    </row>
    <row r="20" spans="2:11" ht="15" thickBot="1">
      <c r="B20" s="3">
        <v>601</v>
      </c>
      <c r="C20" s="3">
        <v>0.29499999999999998</v>
      </c>
    </row>
    <row r="21" spans="2:11" ht="15" thickBot="1">
      <c r="B21" s="3">
        <v>180</v>
      </c>
      <c r="C21" s="3">
        <v>0.30099999999999999</v>
      </c>
    </row>
    <row r="22" spans="2:11" ht="15" thickBot="1">
      <c r="B22" s="3">
        <v>180</v>
      </c>
      <c r="C22" s="3">
        <v>0.30099999999999999</v>
      </c>
    </row>
    <row r="23" spans="2:11" ht="15" thickBot="1">
      <c r="B23" s="3">
        <v>16.899999999999999</v>
      </c>
      <c r="C23" s="3">
        <v>0.30199999999999999</v>
      </c>
    </row>
    <row r="24" spans="2:11" ht="15" thickBot="1">
      <c r="B24" s="3">
        <v>714</v>
      </c>
      <c r="C24" s="3">
        <v>0.30299999999999999</v>
      </c>
    </row>
    <row r="25" spans="2:11" ht="15" thickBot="1">
      <c r="B25" s="3">
        <v>874</v>
      </c>
      <c r="C25" s="3">
        <v>0.31</v>
      </c>
    </row>
    <row r="26" spans="2:11" ht="15" thickBot="1">
      <c r="B26" s="3">
        <v>958</v>
      </c>
      <c r="C26" s="3">
        <v>0.313</v>
      </c>
    </row>
    <row r="27" spans="2:11" ht="15" thickBot="1">
      <c r="B27" s="3">
        <v>87</v>
      </c>
      <c r="C27" s="3">
        <v>0.313</v>
      </c>
    </row>
    <row r="28" spans="2:11" ht="15" thickBot="1">
      <c r="B28" s="3">
        <v>87</v>
      </c>
      <c r="C28" s="3">
        <v>0.313</v>
      </c>
    </row>
    <row r="29" spans="2:11" ht="15" thickBot="1">
      <c r="B29" s="3">
        <v>19.399999999999999</v>
      </c>
      <c r="C29" s="3">
        <v>0.313</v>
      </c>
    </row>
    <row r="30" spans="2:11" ht="15" thickBot="1">
      <c r="B30" s="3">
        <v>19.399999999999999</v>
      </c>
      <c r="C30" s="3">
        <v>0.313</v>
      </c>
    </row>
    <row r="31" spans="2:11" ht="15" thickBot="1">
      <c r="B31" s="3">
        <v>1786</v>
      </c>
      <c r="C31" s="3">
        <v>0.317</v>
      </c>
    </row>
    <row r="32" spans="2:11" ht="15" thickBot="1">
      <c r="B32" s="3">
        <v>1584</v>
      </c>
      <c r="C32" s="3">
        <v>0.31900000000000001</v>
      </c>
    </row>
    <row r="33" spans="2:3" ht="15" thickBot="1">
      <c r="B33" s="3">
        <v>27.3</v>
      </c>
      <c r="C33" s="3">
        <v>0.32</v>
      </c>
    </row>
    <row r="34" spans="2:3" ht="15" thickBot="1">
      <c r="B34" s="3">
        <v>440</v>
      </c>
      <c r="C34" s="3">
        <v>0.32100000000000001</v>
      </c>
    </row>
    <row r="35" spans="2:3" ht="15" thickBot="1">
      <c r="B35" s="3">
        <v>440</v>
      </c>
      <c r="C35" s="3">
        <v>0.32100000000000001</v>
      </c>
    </row>
    <row r="36" spans="2:3" ht="15" thickBot="1">
      <c r="B36" s="3">
        <v>31.9</v>
      </c>
      <c r="C36" s="3">
        <v>0.32300000000000001</v>
      </c>
    </row>
    <row r="37" spans="2:3" ht="15" thickBot="1">
      <c r="B37" s="3">
        <v>1509</v>
      </c>
      <c r="C37" s="3">
        <v>0.32500000000000001</v>
      </c>
    </row>
    <row r="38" spans="2:3" ht="15" thickBot="1">
      <c r="B38" s="3">
        <v>45.6</v>
      </c>
      <c r="C38" s="3">
        <v>0.33</v>
      </c>
    </row>
    <row r="39" spans="2:3" ht="15" thickBot="1">
      <c r="B39" s="3">
        <v>1290</v>
      </c>
      <c r="C39" s="3">
        <v>0.33200000000000002</v>
      </c>
    </row>
    <row r="40" spans="2:3" ht="15" thickBot="1">
      <c r="B40" s="3">
        <v>472</v>
      </c>
      <c r="C40" s="3">
        <v>0.33200000000000002</v>
      </c>
    </row>
    <row r="41" spans="2:3" ht="15" thickBot="1">
      <c r="B41" s="3">
        <v>472</v>
      </c>
      <c r="C41" s="3">
        <v>0.33200000000000002</v>
      </c>
    </row>
    <row r="42" spans="2:3" ht="15" thickBot="1">
      <c r="B42" s="3">
        <v>1819</v>
      </c>
      <c r="C42" s="3">
        <v>0.33600000000000002</v>
      </c>
    </row>
    <row r="43" spans="2:3" ht="15" thickBot="1">
      <c r="B43" s="3">
        <v>51.6</v>
      </c>
      <c r="C43" s="3">
        <v>0.33900000000000002</v>
      </c>
    </row>
    <row r="44" spans="2:3" ht="15" thickBot="1">
      <c r="B44" s="3">
        <v>51.6</v>
      </c>
      <c r="C44" s="3">
        <v>0.33900000000000002</v>
      </c>
    </row>
    <row r="45" spans="2:3" ht="15" thickBot="1">
      <c r="B45" s="3">
        <v>1269</v>
      </c>
      <c r="C45" s="3">
        <v>0.34100000000000003</v>
      </c>
    </row>
    <row r="46" spans="2:3" ht="15" thickBot="1">
      <c r="B46" s="3">
        <v>1596</v>
      </c>
      <c r="C46" s="3">
        <v>0.34399999999999997</v>
      </c>
    </row>
    <row r="47" spans="2:3" ht="15" thickBot="1">
      <c r="B47" s="3">
        <v>968</v>
      </c>
      <c r="C47" s="3">
        <v>0.35899999999999999</v>
      </c>
    </row>
    <row r="48" spans="2:3" ht="15" thickBot="1">
      <c r="B48" s="3">
        <v>1762</v>
      </c>
      <c r="C48" s="3">
        <v>0.36499999999999999</v>
      </c>
    </row>
    <row r="49" spans="2:3" ht="15" thickBot="1">
      <c r="B49" s="3">
        <v>1535</v>
      </c>
      <c r="C49" s="3">
        <v>0.36499999999999999</v>
      </c>
    </row>
  </sheetData>
  <sortState xmlns:xlrd2="http://schemas.microsoft.com/office/spreadsheetml/2017/richdata2" ref="B3:C49">
    <sortCondition ref="C2:C49"/>
  </sortState>
  <mergeCells count="1">
    <mergeCell ref="G12:K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6A3CF-24A0-4996-86D2-3A5F82DB0E58}">
  <dimension ref="B1:AL107"/>
  <sheetViews>
    <sheetView tabSelected="1" zoomScale="52" zoomScaleNormal="255" workbookViewId="0">
      <selection activeCell="K102" sqref="K102"/>
    </sheetView>
  </sheetViews>
  <sheetFormatPr defaultRowHeight="14.4"/>
  <cols>
    <col min="1" max="1" width="8.88671875" style="1"/>
    <col min="2" max="2" width="8.88671875" style="8"/>
    <col min="3" max="3" width="8.88671875" style="17"/>
    <col min="4" max="4" width="9.109375" style="17" bestFit="1" customWidth="1"/>
    <col min="5" max="5" width="13.44140625" style="17" customWidth="1"/>
    <col min="6" max="6" width="12" style="1" bestFit="1" customWidth="1"/>
    <col min="7" max="7" width="12.6640625" style="1" bestFit="1" customWidth="1"/>
    <col min="8" max="8" width="11.6640625" style="1" bestFit="1" customWidth="1"/>
    <col min="9" max="10" width="10.6640625" style="1" bestFit="1" customWidth="1"/>
    <col min="11" max="11" width="9.6640625" style="1" bestFit="1" customWidth="1"/>
    <col min="12" max="16384" width="8.88671875" style="1"/>
  </cols>
  <sheetData>
    <row r="1" spans="2:11" ht="15" thickBot="1"/>
    <row r="2" spans="2:11" ht="18.600000000000001" thickBot="1">
      <c r="B2" s="21" t="s">
        <v>0</v>
      </c>
      <c r="C2" s="21" t="s">
        <v>9</v>
      </c>
      <c r="D2" s="20" t="s">
        <v>10</v>
      </c>
      <c r="E2" s="20" t="s">
        <v>11</v>
      </c>
      <c r="F2" s="21" t="s">
        <v>12</v>
      </c>
    </row>
    <row r="3" spans="2:11" ht="15" thickBot="1">
      <c r="B3" s="18">
        <v>19.399999999999999</v>
      </c>
      <c r="C3" s="18">
        <v>0.313</v>
      </c>
      <c r="D3" s="18">
        <f t="shared" ref="D3:D49" si="0">C3/(1-C3)</f>
        <v>0.45560407569141192</v>
      </c>
      <c r="E3" s="22">
        <f t="shared" ref="E3:E49" si="1">0.0314*(B3/C3)^0.5</f>
        <v>0.24720562252567535</v>
      </c>
      <c r="F3" s="24">
        <f t="shared" ref="F3:F49" si="2">E3/D3</f>
        <v>0.5425886986426165</v>
      </c>
    </row>
    <row r="4" spans="2:11" ht="15" thickBot="1">
      <c r="B4" s="19">
        <v>19.399999999999999</v>
      </c>
      <c r="C4" s="19">
        <v>0.313</v>
      </c>
      <c r="D4" s="19">
        <f t="shared" si="0"/>
        <v>0.45560407569141192</v>
      </c>
      <c r="E4" s="23">
        <f t="shared" si="1"/>
        <v>0.24720562252567535</v>
      </c>
      <c r="F4" s="24">
        <f t="shared" si="2"/>
        <v>0.5425886986426165</v>
      </c>
    </row>
    <row r="5" spans="2:11" ht="15" thickBot="1">
      <c r="B5" s="19">
        <v>16.899999999999999</v>
      </c>
      <c r="C5" s="19">
        <v>0.30199999999999999</v>
      </c>
      <c r="D5" s="19">
        <f t="shared" si="0"/>
        <v>0.43266475644699143</v>
      </c>
      <c r="E5" s="23">
        <f t="shared" si="1"/>
        <v>0.23489270482809155</v>
      </c>
      <c r="F5" s="24">
        <f t="shared" si="2"/>
        <v>0.54289770850995989</v>
      </c>
    </row>
    <row r="6" spans="2:11" ht="15" thickBot="1">
      <c r="B6" s="19">
        <v>27.3</v>
      </c>
      <c r="C6" s="19">
        <v>0.32</v>
      </c>
      <c r="D6" s="19">
        <f t="shared" si="0"/>
        <v>0.4705882352941177</v>
      </c>
      <c r="E6" s="23">
        <f t="shared" si="1"/>
        <v>0.29002536527000528</v>
      </c>
      <c r="F6" s="24">
        <f t="shared" si="2"/>
        <v>0.61630390119876111</v>
      </c>
    </row>
    <row r="7" spans="2:11" ht="15" thickBot="1">
      <c r="B7" s="19">
        <v>31.9</v>
      </c>
      <c r="C7" s="19">
        <v>0.32300000000000001</v>
      </c>
      <c r="D7" s="19">
        <f t="shared" si="0"/>
        <v>0.47710487444608568</v>
      </c>
      <c r="E7" s="23">
        <f t="shared" si="1"/>
        <v>0.31204967057188948</v>
      </c>
      <c r="F7" s="24">
        <f t="shared" si="2"/>
        <v>0.65404838073426985</v>
      </c>
    </row>
    <row r="8" spans="2:11" ht="15" thickBot="1">
      <c r="B8" s="19">
        <v>45.6</v>
      </c>
      <c r="C8" s="19">
        <v>0.33</v>
      </c>
      <c r="D8" s="19">
        <f t="shared" si="0"/>
        <v>0.49253731343283591</v>
      </c>
      <c r="E8" s="23">
        <f t="shared" si="1"/>
        <v>0.3691093949692224</v>
      </c>
      <c r="F8" s="24">
        <f t="shared" si="2"/>
        <v>0.74940392311933024</v>
      </c>
    </row>
    <row r="9" spans="2:11" ht="15" thickBot="1">
      <c r="B9" s="19">
        <v>51.6</v>
      </c>
      <c r="C9" s="19">
        <v>0.33900000000000002</v>
      </c>
      <c r="D9" s="19">
        <f t="shared" si="0"/>
        <v>0.51285930408472014</v>
      </c>
      <c r="E9" s="23">
        <f t="shared" si="1"/>
        <v>0.38739556971347555</v>
      </c>
      <c r="F9" s="24">
        <f t="shared" si="2"/>
        <v>0.75536422295164407</v>
      </c>
    </row>
    <row r="10" spans="2:11" ht="15" thickBot="1">
      <c r="B10" s="19">
        <v>51.6</v>
      </c>
      <c r="C10" s="19">
        <v>0.33900000000000002</v>
      </c>
      <c r="D10" s="19">
        <f t="shared" si="0"/>
        <v>0.51285930408472014</v>
      </c>
      <c r="E10" s="23">
        <f t="shared" si="1"/>
        <v>0.38739556971347555</v>
      </c>
      <c r="F10" s="24">
        <f t="shared" si="2"/>
        <v>0.75536422295164407</v>
      </c>
    </row>
    <row r="11" spans="2:11" ht="15" thickBot="1">
      <c r="B11" s="19">
        <v>11.8</v>
      </c>
      <c r="C11" s="19">
        <v>0.215</v>
      </c>
      <c r="D11" s="19">
        <f t="shared" si="0"/>
        <v>0.27388535031847133</v>
      </c>
      <c r="E11" s="23">
        <f t="shared" si="1"/>
        <v>0.23262234090553746</v>
      </c>
      <c r="F11" s="24">
        <f t="shared" si="2"/>
        <v>0.84934203539928799</v>
      </c>
    </row>
    <row r="12" spans="2:11" ht="15" thickBot="1">
      <c r="B12" s="19">
        <v>87</v>
      </c>
      <c r="C12" s="19">
        <v>0.313</v>
      </c>
      <c r="D12" s="18">
        <f t="shared" si="0"/>
        <v>0.45560407569141192</v>
      </c>
      <c r="E12" s="22">
        <f t="shared" si="1"/>
        <v>0.5235005057807639</v>
      </c>
      <c r="F12" s="24">
        <f t="shared" si="2"/>
        <v>1.1490250717935617</v>
      </c>
      <c r="G12" s="35"/>
      <c r="H12" s="35"/>
      <c r="I12" s="35"/>
      <c r="J12" s="35"/>
      <c r="K12" s="35"/>
    </row>
    <row r="13" spans="2:11" ht="15" thickBot="1">
      <c r="B13" s="19">
        <v>87</v>
      </c>
      <c r="C13" s="19">
        <v>0.313</v>
      </c>
      <c r="D13" s="19">
        <f t="shared" si="0"/>
        <v>0.45560407569141192</v>
      </c>
      <c r="E13" s="23">
        <f t="shared" si="1"/>
        <v>0.5235005057807639</v>
      </c>
      <c r="F13" s="24">
        <f t="shared" si="2"/>
        <v>1.1490250717935617</v>
      </c>
      <c r="G13" s="13"/>
      <c r="H13" s="13"/>
      <c r="I13" s="13"/>
      <c r="J13" s="13"/>
      <c r="K13" s="13"/>
    </row>
    <row r="14" spans="2:11" ht="15" thickBot="1">
      <c r="B14" s="19">
        <v>29.4</v>
      </c>
      <c r="C14" s="19">
        <v>0.219</v>
      </c>
      <c r="D14" s="19">
        <f t="shared" si="0"/>
        <v>0.28040973111395645</v>
      </c>
      <c r="E14" s="23">
        <f t="shared" si="1"/>
        <v>0.36381554862960092</v>
      </c>
      <c r="F14" s="24">
        <f t="shared" si="2"/>
        <v>1.2974426642909513</v>
      </c>
      <c r="G14" s="8"/>
      <c r="H14" s="8"/>
      <c r="I14" s="8"/>
      <c r="J14" s="8"/>
      <c r="K14" s="8"/>
    </row>
    <row r="15" spans="2:11" ht="15" thickBot="1">
      <c r="B15" s="19">
        <v>180</v>
      </c>
      <c r="C15" s="19">
        <v>0.30099999999999999</v>
      </c>
      <c r="D15" s="19">
        <f t="shared" si="0"/>
        <v>0.43061516452074389</v>
      </c>
      <c r="E15" s="23">
        <f t="shared" si="1"/>
        <v>0.76786107547474736</v>
      </c>
      <c r="F15" s="24">
        <f t="shared" si="2"/>
        <v>1.7831723978632839</v>
      </c>
      <c r="G15" s="8"/>
      <c r="H15" s="8"/>
      <c r="I15" s="8"/>
      <c r="J15" s="8"/>
      <c r="K15" s="8"/>
    </row>
    <row r="16" spans="2:11" ht="15" thickBot="1">
      <c r="B16" s="19">
        <v>180</v>
      </c>
      <c r="C16" s="19">
        <v>0.30099999999999999</v>
      </c>
      <c r="D16" s="19">
        <f t="shared" si="0"/>
        <v>0.43061516452074389</v>
      </c>
      <c r="E16" s="23">
        <f t="shared" si="1"/>
        <v>0.76786107547474736</v>
      </c>
      <c r="F16" s="24">
        <f t="shared" si="2"/>
        <v>1.7831723978632839</v>
      </c>
      <c r="G16" s="8"/>
      <c r="H16" s="8"/>
      <c r="I16" s="8"/>
      <c r="J16" s="8"/>
      <c r="K16" s="8"/>
    </row>
    <row r="17" spans="2:38" ht="15" thickBot="1">
      <c r="B17" s="19">
        <v>157</v>
      </c>
      <c r="C17" s="19">
        <v>0.27800000000000002</v>
      </c>
      <c r="D17" s="19">
        <f t="shared" si="0"/>
        <v>0.38504155124653744</v>
      </c>
      <c r="E17" s="23">
        <f t="shared" si="1"/>
        <v>0.74620314706562807</v>
      </c>
      <c r="F17" s="24">
        <f t="shared" si="2"/>
        <v>1.9379808351848324</v>
      </c>
      <c r="G17" s="8"/>
      <c r="H17" s="8"/>
      <c r="I17" s="8"/>
      <c r="J17" s="8"/>
      <c r="K17" s="8"/>
    </row>
    <row r="18" spans="2:38" ht="15" thickBot="1">
      <c r="B18" s="19">
        <v>472</v>
      </c>
      <c r="C18" s="19">
        <v>0.33200000000000002</v>
      </c>
      <c r="D18" s="19">
        <f t="shared" si="0"/>
        <v>0.49700598802395218</v>
      </c>
      <c r="E18" s="23">
        <f t="shared" si="1"/>
        <v>1.1839452120179552</v>
      </c>
      <c r="F18" s="24">
        <f t="shared" si="2"/>
        <v>2.3821548241807045</v>
      </c>
      <c r="G18" s="8"/>
      <c r="H18" s="8"/>
      <c r="I18" s="8"/>
      <c r="J18" s="8"/>
      <c r="K18" s="8"/>
    </row>
    <row r="19" spans="2:38" ht="15" thickBot="1">
      <c r="B19" s="19">
        <v>472</v>
      </c>
      <c r="C19" s="19">
        <v>0.33200000000000002</v>
      </c>
      <c r="D19" s="19">
        <f t="shared" si="0"/>
        <v>0.49700598802395218</v>
      </c>
      <c r="E19" s="23">
        <f t="shared" si="1"/>
        <v>1.1839452120179552</v>
      </c>
      <c r="F19" s="24">
        <f t="shared" si="2"/>
        <v>2.3821548241807045</v>
      </c>
      <c r="G19" s="8"/>
      <c r="H19" s="8"/>
      <c r="I19" s="8"/>
      <c r="J19" s="8"/>
      <c r="K19" s="8"/>
    </row>
    <row r="20" spans="2:38" ht="15" thickBot="1">
      <c r="B20" s="19">
        <v>440</v>
      </c>
      <c r="C20" s="19">
        <v>0.32100000000000001</v>
      </c>
      <c r="D20" s="19">
        <f t="shared" si="0"/>
        <v>0.47275405007363769</v>
      </c>
      <c r="E20" s="23">
        <f t="shared" si="1"/>
        <v>1.1625281291609002</v>
      </c>
      <c r="F20" s="24">
        <f t="shared" si="2"/>
        <v>2.4590548277266393</v>
      </c>
    </row>
    <row r="21" spans="2:38" ht="15" thickBot="1">
      <c r="B21" s="19">
        <v>440</v>
      </c>
      <c r="C21" s="19">
        <v>0.32100000000000001</v>
      </c>
      <c r="D21" s="18">
        <f t="shared" si="0"/>
        <v>0.47275405007363769</v>
      </c>
      <c r="E21" s="22">
        <f t="shared" si="1"/>
        <v>1.1625281291609002</v>
      </c>
      <c r="F21" s="24">
        <f t="shared" si="2"/>
        <v>2.4590548277266393</v>
      </c>
    </row>
    <row r="22" spans="2:38" ht="15" thickBot="1">
      <c r="B22" s="19">
        <v>247</v>
      </c>
      <c r="C22" s="19">
        <v>0.26300000000000001</v>
      </c>
      <c r="D22" s="19">
        <f t="shared" si="0"/>
        <v>0.35685210312075988</v>
      </c>
      <c r="E22" s="23">
        <f t="shared" si="1"/>
        <v>0.96227732103876951</v>
      </c>
      <c r="F22" s="24">
        <f t="shared" si="2"/>
        <v>2.6965718083862091</v>
      </c>
    </row>
    <row r="23" spans="2:38" ht="15" thickBot="1">
      <c r="B23" s="19">
        <v>361</v>
      </c>
      <c r="C23" s="19">
        <v>0.28100000000000003</v>
      </c>
      <c r="D23" s="19">
        <f t="shared" si="0"/>
        <v>0.39082058414464538</v>
      </c>
      <c r="E23" s="23">
        <f t="shared" si="1"/>
        <v>1.1254600640946286</v>
      </c>
      <c r="F23" s="24">
        <f t="shared" si="2"/>
        <v>2.8797358935375015</v>
      </c>
    </row>
    <row r="24" spans="2:38" ht="15" thickBot="1">
      <c r="B24" s="19">
        <v>968</v>
      </c>
      <c r="C24" s="19">
        <v>0.35899999999999999</v>
      </c>
      <c r="D24" s="19">
        <f t="shared" si="0"/>
        <v>0.56006240249609984</v>
      </c>
      <c r="E24" s="23">
        <f t="shared" si="1"/>
        <v>1.630497369304591</v>
      </c>
      <c r="F24" s="24">
        <f t="shared" si="2"/>
        <v>2.9112780326580578</v>
      </c>
    </row>
    <row r="25" spans="2:38" ht="15" thickBot="1">
      <c r="B25" s="19">
        <v>69.400000000000006</v>
      </c>
      <c r="C25" s="19">
        <v>0.16600000000000001</v>
      </c>
      <c r="D25" s="19">
        <f t="shared" si="0"/>
        <v>0.19904076738609114</v>
      </c>
      <c r="E25" s="23">
        <f t="shared" si="1"/>
        <v>0.64203002594650305</v>
      </c>
      <c r="F25" s="24">
        <f t="shared" si="2"/>
        <v>3.2256207327673705</v>
      </c>
    </row>
    <row r="26" spans="2:38" ht="15" thickBot="1">
      <c r="B26" s="19">
        <v>601</v>
      </c>
      <c r="C26" s="19">
        <v>0.29499999999999998</v>
      </c>
      <c r="D26" s="19">
        <f t="shared" si="0"/>
        <v>0.41843971631205668</v>
      </c>
      <c r="E26" s="23">
        <f t="shared" si="1"/>
        <v>1.4172807097288425</v>
      </c>
      <c r="F26" s="24">
        <f t="shared" si="2"/>
        <v>3.3870606791824884</v>
      </c>
      <c r="AF26" s="34">
        <v>12.4029553383301</v>
      </c>
      <c r="AG26" s="34">
        <v>7.0618886153531601</v>
      </c>
      <c r="AH26" s="34">
        <v>4.9050956660069298</v>
      </c>
      <c r="AI26" s="34">
        <v>3.7012236090166302</v>
      </c>
      <c r="AJ26" s="34">
        <v>2.5285858182715102</v>
      </c>
      <c r="AK26" s="34">
        <v>1.4160517879394301</v>
      </c>
      <c r="AL26" s="34">
        <v>0.67195181214341804</v>
      </c>
    </row>
    <row r="27" spans="2:38" ht="15" thickBot="1">
      <c r="B27" s="19">
        <v>601</v>
      </c>
      <c r="C27" s="19">
        <v>0.29499999999999998</v>
      </c>
      <c r="D27" s="19">
        <f t="shared" si="0"/>
        <v>0.41843971631205668</v>
      </c>
      <c r="E27" s="23">
        <f t="shared" si="1"/>
        <v>1.4172807097288425</v>
      </c>
      <c r="F27" s="24">
        <f t="shared" si="2"/>
        <v>3.3870606791824884</v>
      </c>
    </row>
    <row r="28" spans="2:38" ht="15" thickBot="1">
      <c r="B28" s="19">
        <v>714</v>
      </c>
      <c r="C28" s="19">
        <v>0.30299999999999999</v>
      </c>
      <c r="D28" s="19">
        <f t="shared" si="0"/>
        <v>0.4347202295552367</v>
      </c>
      <c r="E28" s="23">
        <f t="shared" si="1"/>
        <v>1.5242543380711477</v>
      </c>
      <c r="F28" s="24">
        <f t="shared" si="2"/>
        <v>3.5062880318006271</v>
      </c>
    </row>
    <row r="29" spans="2:38" ht="15" thickBot="1">
      <c r="B29" s="19">
        <v>1535</v>
      </c>
      <c r="C29" s="19">
        <v>0.36499999999999999</v>
      </c>
      <c r="D29" s="19">
        <f t="shared" si="0"/>
        <v>0.57480314960629919</v>
      </c>
      <c r="E29" s="23">
        <f t="shared" si="1"/>
        <v>2.0362795781886005</v>
      </c>
      <c r="F29" s="24">
        <f t="shared" si="2"/>
        <v>3.542568581232223</v>
      </c>
    </row>
    <row r="30" spans="2:38" ht="15" thickBot="1">
      <c r="B30" s="19">
        <v>1269</v>
      </c>
      <c r="C30" s="19">
        <v>0.34100000000000003</v>
      </c>
      <c r="D30" s="18">
        <f t="shared" si="0"/>
        <v>0.51745068285280726</v>
      </c>
      <c r="E30" s="22">
        <f t="shared" si="1"/>
        <v>1.9155049103522488</v>
      </c>
      <c r="F30" s="24">
        <f t="shared" si="2"/>
        <v>3.7018115422936422</v>
      </c>
    </row>
    <row r="31" spans="2:38" ht="15" thickBot="1">
      <c r="B31" s="19">
        <v>874</v>
      </c>
      <c r="C31" s="19">
        <v>0.31</v>
      </c>
      <c r="D31" s="19">
        <f t="shared" si="0"/>
        <v>0.44927536231884063</v>
      </c>
      <c r="E31" s="23">
        <f t="shared" si="1"/>
        <v>1.667264555124409</v>
      </c>
      <c r="F31" s="24">
        <f t="shared" si="2"/>
        <v>3.711008203341426</v>
      </c>
    </row>
    <row r="32" spans="2:38" ht="15" thickBot="1">
      <c r="B32" s="19">
        <v>585</v>
      </c>
      <c r="C32" s="19">
        <v>0.27900000000000003</v>
      </c>
      <c r="D32" s="19">
        <f t="shared" si="0"/>
        <v>0.38696255201109575</v>
      </c>
      <c r="E32" s="23">
        <f t="shared" si="1"/>
        <v>1.4378231754534239</v>
      </c>
      <c r="F32" s="24">
        <f t="shared" si="2"/>
        <v>3.715664908609027</v>
      </c>
    </row>
    <row r="33" spans="2:6" ht="15" thickBot="1">
      <c r="B33" s="19">
        <v>585</v>
      </c>
      <c r="C33" s="19">
        <v>0.27900000000000003</v>
      </c>
      <c r="D33" s="19">
        <f t="shared" si="0"/>
        <v>0.38696255201109575</v>
      </c>
      <c r="E33" s="23">
        <f t="shared" si="1"/>
        <v>1.4378231754534239</v>
      </c>
      <c r="F33" s="24">
        <f t="shared" si="2"/>
        <v>3.715664908609027</v>
      </c>
    </row>
    <row r="34" spans="2:6" ht="15" thickBot="1">
      <c r="B34" s="19">
        <v>659</v>
      </c>
      <c r="C34" s="19">
        <v>0.28599999999999998</v>
      </c>
      <c r="D34" s="19">
        <f t="shared" si="0"/>
        <v>0.40056022408963582</v>
      </c>
      <c r="E34" s="23">
        <f t="shared" si="1"/>
        <v>1.5072640429284099</v>
      </c>
      <c r="F34" s="24">
        <f t="shared" si="2"/>
        <v>3.7628899533247719</v>
      </c>
    </row>
    <row r="35" spans="2:6" ht="15" thickBot="1">
      <c r="B35" s="19">
        <v>1762</v>
      </c>
      <c r="C35" s="19">
        <v>0.36499999999999999</v>
      </c>
      <c r="D35" s="19">
        <f t="shared" si="0"/>
        <v>0.57480314960629919</v>
      </c>
      <c r="E35" s="23">
        <f t="shared" si="1"/>
        <v>2.1816554729699473</v>
      </c>
      <c r="F35" s="24">
        <f t="shared" si="2"/>
        <v>3.7954828091394974</v>
      </c>
    </row>
    <row r="36" spans="2:6" ht="15" thickBot="1">
      <c r="B36" s="19">
        <v>958</v>
      </c>
      <c r="C36" s="19">
        <v>0.313</v>
      </c>
      <c r="D36" s="19">
        <f t="shared" si="0"/>
        <v>0.45560407569141192</v>
      </c>
      <c r="E36" s="23">
        <f t="shared" si="1"/>
        <v>1.7371616525323006</v>
      </c>
      <c r="F36" s="24">
        <f t="shared" si="2"/>
        <v>3.8128755760054012</v>
      </c>
    </row>
    <row r="37" spans="2:6" ht="15" thickBot="1">
      <c r="B37" s="19">
        <v>1290</v>
      </c>
      <c r="C37" s="19">
        <v>0.33200000000000002</v>
      </c>
      <c r="D37" s="19">
        <f t="shared" si="0"/>
        <v>0.49700598802395218</v>
      </c>
      <c r="E37" s="23">
        <f t="shared" si="1"/>
        <v>1.9572912804757765</v>
      </c>
      <c r="F37" s="24">
        <f t="shared" si="2"/>
        <v>3.9381643836078868</v>
      </c>
    </row>
    <row r="38" spans="2:6" ht="15" thickBot="1">
      <c r="B38" s="19">
        <v>1596</v>
      </c>
      <c r="C38" s="19">
        <v>0.34399999999999997</v>
      </c>
      <c r="D38" s="19">
        <f t="shared" si="0"/>
        <v>0.52439024390243894</v>
      </c>
      <c r="E38" s="23">
        <f t="shared" si="1"/>
        <v>2.1387837230429558</v>
      </c>
      <c r="F38" s="24">
        <f t="shared" si="2"/>
        <v>4.0786108206865679</v>
      </c>
    </row>
    <row r="39" spans="2:6" ht="15" thickBot="1">
      <c r="B39" s="19">
        <v>1509</v>
      </c>
      <c r="C39" s="19">
        <v>0.32500000000000001</v>
      </c>
      <c r="D39" s="18">
        <f t="shared" si="0"/>
        <v>0.48148148148148145</v>
      </c>
      <c r="E39" s="22">
        <f t="shared" si="1"/>
        <v>2.1395999913715</v>
      </c>
      <c r="F39" s="24">
        <f t="shared" si="2"/>
        <v>4.4437845974638845</v>
      </c>
    </row>
    <row r="40" spans="2:6" ht="15" thickBot="1">
      <c r="B40" s="19">
        <v>1819</v>
      </c>
      <c r="C40" s="19">
        <v>0.33600000000000002</v>
      </c>
      <c r="D40" s="19">
        <f t="shared" si="0"/>
        <v>0.50602409638554224</v>
      </c>
      <c r="E40" s="23">
        <f t="shared" si="1"/>
        <v>2.3103424555473939</v>
      </c>
      <c r="F40" s="24">
        <f t="shared" si="2"/>
        <v>4.5656767573912775</v>
      </c>
    </row>
    <row r="41" spans="2:6" ht="15" thickBot="1">
      <c r="B41" s="19">
        <v>1584</v>
      </c>
      <c r="C41" s="19">
        <v>0.31900000000000001</v>
      </c>
      <c r="D41" s="19">
        <f t="shared" si="0"/>
        <v>0.46842878120411158</v>
      </c>
      <c r="E41" s="23">
        <f t="shared" si="1"/>
        <v>2.2126457871314025</v>
      </c>
      <c r="F41" s="24">
        <f t="shared" si="2"/>
        <v>4.7235479029356906</v>
      </c>
    </row>
    <row r="42" spans="2:6" ht="15" thickBot="1">
      <c r="B42" s="19">
        <v>1786</v>
      </c>
      <c r="C42" s="19">
        <v>0.317</v>
      </c>
      <c r="D42" s="19">
        <f t="shared" si="0"/>
        <v>0.46412884333821375</v>
      </c>
      <c r="E42" s="23">
        <f t="shared" si="1"/>
        <v>2.3568977632146151</v>
      </c>
      <c r="F42" s="24">
        <f t="shared" si="2"/>
        <v>5.0781109535507323</v>
      </c>
    </row>
    <row r="43" spans="2:6" ht="15" thickBot="1">
      <c r="B43" s="19">
        <v>1645</v>
      </c>
      <c r="C43" s="19">
        <v>0.28499999999999998</v>
      </c>
      <c r="D43" s="19">
        <f t="shared" si="0"/>
        <v>0.39860139860139854</v>
      </c>
      <c r="E43" s="23">
        <f t="shared" si="1"/>
        <v>2.3855590392661763</v>
      </c>
      <c r="F43" s="24">
        <f t="shared" si="2"/>
        <v>5.9848235546502329</v>
      </c>
    </row>
    <row r="44" spans="2:6" ht="15" thickBot="1">
      <c r="B44" s="19">
        <v>1667</v>
      </c>
      <c r="C44" s="19">
        <v>0.26800000000000002</v>
      </c>
      <c r="D44" s="19">
        <f t="shared" si="0"/>
        <v>0.36612021857923499</v>
      </c>
      <c r="E44" s="23">
        <f t="shared" si="1"/>
        <v>2.4764527773024372</v>
      </c>
      <c r="F44" s="24">
        <f t="shared" si="2"/>
        <v>6.7640426603932235</v>
      </c>
    </row>
    <row r="45" spans="2:6" ht="15" thickBot="1">
      <c r="B45" s="19">
        <v>2054</v>
      </c>
      <c r="C45" s="19">
        <v>0.26300000000000001</v>
      </c>
      <c r="D45" s="19">
        <f t="shared" si="0"/>
        <v>0.35685210312075988</v>
      </c>
      <c r="E45" s="23">
        <f t="shared" si="1"/>
        <v>2.7749297528189514</v>
      </c>
      <c r="F45" s="24">
        <f t="shared" si="2"/>
        <v>7.7761339461124219</v>
      </c>
    </row>
    <row r="46" spans="2:6" ht="15" thickBot="1">
      <c r="B46" s="19">
        <v>3224</v>
      </c>
      <c r="C46" s="19">
        <v>0.24099999999999999</v>
      </c>
      <c r="D46" s="19">
        <f t="shared" si="0"/>
        <v>0.3175230566534914</v>
      </c>
      <c r="E46" s="23">
        <f t="shared" si="1"/>
        <v>3.6317725631167304</v>
      </c>
      <c r="F46" s="24">
        <f t="shared" si="2"/>
        <v>11.437823134463065</v>
      </c>
    </row>
    <row r="47" spans="2:6" ht="15" thickBot="1">
      <c r="B47" s="19">
        <v>4172</v>
      </c>
      <c r="C47" s="19">
        <v>0.249</v>
      </c>
      <c r="D47" s="19">
        <f t="shared" si="0"/>
        <v>0.33155792276964047</v>
      </c>
      <c r="E47" s="23">
        <f t="shared" si="1"/>
        <v>4.0644531733547593</v>
      </c>
      <c r="F47" s="24">
        <f t="shared" si="2"/>
        <v>12.258651940519776</v>
      </c>
    </row>
    <row r="48" spans="2:6" ht="15" thickBot="1">
      <c r="B48" s="19">
        <v>2154</v>
      </c>
      <c r="C48" s="19">
        <v>0.19900000000000001</v>
      </c>
      <c r="D48" s="18">
        <f t="shared" si="0"/>
        <v>0.24843945068664172</v>
      </c>
      <c r="E48" s="22">
        <f t="shared" si="1"/>
        <v>3.2668256687109496</v>
      </c>
      <c r="F48" s="24">
        <f t="shared" si="2"/>
        <v>13.149383721796333</v>
      </c>
    </row>
    <row r="49" spans="2:9" ht="15" thickBot="1">
      <c r="B49" s="19">
        <v>4632</v>
      </c>
      <c r="C49" s="19">
        <v>0.245</v>
      </c>
      <c r="D49" s="19">
        <f t="shared" si="0"/>
        <v>0.32450331125827814</v>
      </c>
      <c r="E49" s="23">
        <f t="shared" si="1"/>
        <v>4.317485435968015</v>
      </c>
      <c r="F49" s="25">
        <f t="shared" si="2"/>
        <v>13.304904098595312</v>
      </c>
    </row>
    <row r="50" spans="2:9" ht="15" thickBot="1"/>
    <row r="51" spans="2:9">
      <c r="B51" s="42" t="s">
        <v>13</v>
      </c>
      <c r="C51" s="42"/>
      <c r="D51" s="26">
        <v>0.1</v>
      </c>
      <c r="E51" s="27">
        <v>0.1</v>
      </c>
    </row>
    <row r="52" spans="2:9" ht="15" thickBot="1">
      <c r="B52" s="42"/>
      <c r="C52" s="42"/>
      <c r="D52" s="28">
        <v>1</v>
      </c>
      <c r="E52" s="29">
        <v>1</v>
      </c>
    </row>
    <row r="54" spans="2:9" ht="15" thickBot="1"/>
    <row r="55" spans="2:9" ht="18.600000000000001" thickBot="1">
      <c r="B55" s="39" t="s">
        <v>15</v>
      </c>
      <c r="C55" s="40"/>
      <c r="D55" s="40"/>
      <c r="E55" s="40"/>
      <c r="F55" s="40"/>
      <c r="G55" s="40"/>
      <c r="H55" s="40"/>
      <c r="I55" s="41"/>
    </row>
    <row r="56" spans="2:9" ht="18.600000000000001" thickBot="1">
      <c r="B56" s="21" t="s">
        <v>14</v>
      </c>
      <c r="C56" s="21">
        <v>12.4029553383301</v>
      </c>
      <c r="D56" s="21">
        <v>7.0618886153531601</v>
      </c>
      <c r="E56" s="21">
        <v>4.9050956660069298</v>
      </c>
      <c r="F56" s="21">
        <v>3.7012236090166302</v>
      </c>
      <c r="G56" s="21">
        <v>2.5285858182715102</v>
      </c>
      <c r="H56" s="21">
        <v>1.4160517879394301</v>
      </c>
      <c r="I56" s="21">
        <v>0.67195181214341804</v>
      </c>
    </row>
    <row r="57" spans="2:9">
      <c r="B57" s="30">
        <v>0.05</v>
      </c>
      <c r="C57" s="17">
        <f>1014*(C$56)^2*($B57)^3/(1-$B57)^2</f>
        <v>21.604843121932923</v>
      </c>
      <c r="D57" s="17">
        <f t="shared" ref="D57:I57" si="3">1014*(D$56)^2*($B57)^3/(1-$B57)^2</f>
        <v>7.0039410813121536</v>
      </c>
      <c r="E57" s="17">
        <f t="shared" si="3"/>
        <v>3.3790585847060237</v>
      </c>
      <c r="F57" s="17">
        <f t="shared" si="3"/>
        <v>1.923939472409596</v>
      </c>
      <c r="G57" s="17">
        <f t="shared" si="3"/>
        <v>0.89795826699846226</v>
      </c>
      <c r="H57" s="17">
        <f t="shared" si="3"/>
        <v>0.28161710574130577</v>
      </c>
      <c r="I57" s="31">
        <f t="shared" si="3"/>
        <v>6.3412812627787113E-2</v>
      </c>
    </row>
    <row r="58" spans="2:9">
      <c r="B58" s="30">
        <v>0.1</v>
      </c>
      <c r="C58" s="17">
        <f t="shared" ref="C58:I66" si="4">1014*(C$56)^2*($B58)^3/(1-$B58)^2</f>
        <v>192.57650288932803</v>
      </c>
      <c r="D58" s="17">
        <f t="shared" si="4"/>
        <v>62.430190872930545</v>
      </c>
      <c r="E58" s="17">
        <f t="shared" si="4"/>
        <v>30.119509853799368</v>
      </c>
      <c r="F58" s="17">
        <f t="shared" si="4"/>
        <v>17.149188877527507</v>
      </c>
      <c r="G58" s="17">
        <f t="shared" si="4"/>
        <v>8.0040230712702432</v>
      </c>
      <c r="H58" s="17">
        <f t="shared" si="4"/>
        <v>2.510216670928676</v>
      </c>
      <c r="I58" s="31">
        <f t="shared" si="4"/>
        <v>0.56523519404027522</v>
      </c>
    </row>
    <row r="59" spans="2:9">
      <c r="B59" s="30">
        <v>0.15</v>
      </c>
      <c r="C59" s="17">
        <f t="shared" si="4"/>
        <v>728.65884397744014</v>
      </c>
      <c r="D59" s="17">
        <f t="shared" si="4"/>
        <v>236.21942463511954</v>
      </c>
      <c r="E59" s="17">
        <f t="shared" si="4"/>
        <v>113.96430458522356</v>
      </c>
      <c r="F59" s="17">
        <f t="shared" si="4"/>
        <v>64.888020891267573</v>
      </c>
      <c r="G59" s="17">
        <f t="shared" si="4"/>
        <v>30.285118437487927</v>
      </c>
      <c r="H59" s="17">
        <f t="shared" si="4"/>
        <v>9.497999756610751</v>
      </c>
      <c r="I59" s="31">
        <f t="shared" si="4"/>
        <v>2.1387013310831868</v>
      </c>
    </row>
    <row r="60" spans="2:9">
      <c r="B60" s="30">
        <v>0.2</v>
      </c>
      <c r="C60" s="17">
        <f t="shared" si="4"/>
        <v>1949.837091754446</v>
      </c>
      <c r="D60" s="17">
        <f t="shared" si="4"/>
        <v>632.1056825884217</v>
      </c>
      <c r="E60" s="17">
        <f t="shared" si="4"/>
        <v>304.96003726971855</v>
      </c>
      <c r="F60" s="17">
        <f t="shared" si="4"/>
        <v>173.635537384966</v>
      </c>
      <c r="G60" s="17">
        <f t="shared" si="4"/>
        <v>81.040733596611204</v>
      </c>
      <c r="H60" s="17">
        <f t="shared" si="4"/>
        <v>25.415943793152842</v>
      </c>
      <c r="I60" s="31">
        <f t="shared" si="4"/>
        <v>5.7230063396577862</v>
      </c>
    </row>
    <row r="61" spans="2:9">
      <c r="B61" s="30">
        <v>0.25</v>
      </c>
      <c r="C61" s="17">
        <f t="shared" si="4"/>
        <v>4332.9713150098796</v>
      </c>
      <c r="D61" s="17">
        <f t="shared" si="4"/>
        <v>1404.6792946409371</v>
      </c>
      <c r="E61" s="17">
        <f t="shared" si="4"/>
        <v>677.6889717104857</v>
      </c>
      <c r="F61" s="17">
        <f t="shared" si="4"/>
        <v>385.85674974436887</v>
      </c>
      <c r="G61" s="17">
        <f t="shared" si="4"/>
        <v>180.09051910358045</v>
      </c>
      <c r="H61" s="17">
        <f t="shared" si="4"/>
        <v>56.479875095895203</v>
      </c>
      <c r="I61" s="31">
        <f t="shared" si="4"/>
        <v>12.717791865906191</v>
      </c>
    </row>
    <row r="62" spans="2:9">
      <c r="B62" s="30">
        <v>0.3</v>
      </c>
      <c r="C62" s="17">
        <f t="shared" si="4"/>
        <v>8595.2002412032725</v>
      </c>
      <c r="D62" s="17">
        <f t="shared" si="4"/>
        <v>2786.4250497775324</v>
      </c>
      <c r="E62" s="17">
        <f t="shared" si="4"/>
        <v>1344.3136336787595</v>
      </c>
      <c r="F62" s="17">
        <f t="shared" si="4"/>
        <v>765.41379745209508</v>
      </c>
      <c r="G62" s="17">
        <f t="shared" si="4"/>
        <v>357.24078483404128</v>
      </c>
      <c r="H62" s="17">
        <f t="shared" si="4"/>
        <v>112.03762978206152</v>
      </c>
      <c r="I62" s="31">
        <f t="shared" si="4"/>
        <v>25.22794631359351</v>
      </c>
    </row>
    <row r="63" spans="2:9">
      <c r="B63" s="30">
        <v>0.35</v>
      </c>
      <c r="C63" s="17">
        <f t="shared" si="4"/>
        <v>15829.446685722478</v>
      </c>
      <c r="D63" s="17">
        <f t="shared" si="4"/>
        <v>5131.6508669308541</v>
      </c>
      <c r="E63" s="17">
        <f t="shared" si="4"/>
        <v>2475.7702433967675</v>
      </c>
      <c r="F63" s="17">
        <f t="shared" si="4"/>
        <v>1409.6328833856405</v>
      </c>
      <c r="G63" s="17">
        <f t="shared" si="4"/>
        <v>657.91648813343511</v>
      </c>
      <c r="H63" s="17">
        <f t="shared" si="4"/>
        <v>206.33535434441234</v>
      </c>
      <c r="I63" s="31">
        <f t="shared" si="4"/>
        <v>46.461329574026507</v>
      </c>
    </row>
    <row r="64" spans="2:9">
      <c r="B64" s="30">
        <v>0.4</v>
      </c>
      <c r="C64" s="17">
        <f t="shared" si="4"/>
        <v>27731.016416063238</v>
      </c>
      <c r="D64" s="17">
        <f t="shared" si="4"/>
        <v>8989.9474857019995</v>
      </c>
      <c r="E64" s="17">
        <f t="shared" si="4"/>
        <v>4337.20941894711</v>
      </c>
      <c r="F64" s="17">
        <f t="shared" si="4"/>
        <v>2469.4831983639615</v>
      </c>
      <c r="G64" s="17">
        <f t="shared" si="4"/>
        <v>1152.5793222629152</v>
      </c>
      <c r="H64" s="17">
        <f t="shared" si="4"/>
        <v>361.47120061372937</v>
      </c>
      <c r="I64" s="31">
        <f t="shared" si="4"/>
        <v>81.393867941799641</v>
      </c>
    </row>
    <row r="65" spans="2:9">
      <c r="B65" s="30">
        <v>0.45</v>
      </c>
      <c r="C65" s="17">
        <f t="shared" si="4"/>
        <v>46989.462475669126</v>
      </c>
      <c r="D65" s="17">
        <f t="shared" si="4"/>
        <v>15233.224548990393</v>
      </c>
      <c r="E65" s="17">
        <f t="shared" si="4"/>
        <v>7349.2848651115655</v>
      </c>
      <c r="F65" s="17">
        <f t="shared" si="4"/>
        <v>4184.4729505335599</v>
      </c>
      <c r="G65" s="17">
        <f t="shared" si="4"/>
        <v>1953.01470386544</v>
      </c>
      <c r="H65" s="17">
        <f t="shared" si="4"/>
        <v>612.50324050275765</v>
      </c>
      <c r="I65" s="31">
        <f t="shared" si="4"/>
        <v>137.91972302844715</v>
      </c>
    </row>
    <row r="66" spans="2:9" ht="15" thickBot="1">
      <c r="B66" s="32">
        <v>0.5</v>
      </c>
      <c r="C66" s="33">
        <f t="shared" si="4"/>
        <v>77993.48367017784</v>
      </c>
      <c r="D66" s="33">
        <f t="shared" si="4"/>
        <v>25284.227303536867</v>
      </c>
      <c r="E66" s="33">
        <f t="shared" si="4"/>
        <v>12198.401490788743</v>
      </c>
      <c r="F66" s="33">
        <f t="shared" si="4"/>
        <v>6945.4214953986393</v>
      </c>
      <c r="G66" s="33">
        <f t="shared" si="4"/>
        <v>3241.6293438644479</v>
      </c>
      <c r="H66" s="33">
        <f t="shared" si="4"/>
        <v>1016.6377517261136</v>
      </c>
      <c r="I66" s="29">
        <f t="shared" si="4"/>
        <v>228.92025358631145</v>
      </c>
    </row>
    <row r="71" spans="2:9" ht="15" thickBot="1"/>
    <row r="72" spans="2:9" ht="18.600000000000001" thickBot="1">
      <c r="B72" s="39" t="s">
        <v>16</v>
      </c>
      <c r="C72" s="40"/>
      <c r="D72" s="40"/>
      <c r="E72" s="40"/>
      <c r="F72" s="40"/>
      <c r="G72" s="40"/>
      <c r="H72" s="40"/>
      <c r="I72" s="41"/>
    </row>
    <row r="73" spans="2:9" ht="18.600000000000001" thickBot="1">
      <c r="B73" s="21" t="s">
        <v>14</v>
      </c>
      <c r="C73" s="21">
        <v>12.4029553383301</v>
      </c>
      <c r="D73" s="21">
        <v>7.0618886153531601</v>
      </c>
      <c r="E73" s="21">
        <v>4.9050956660069298</v>
      </c>
      <c r="F73" s="21">
        <v>3.7012236090166302</v>
      </c>
      <c r="G73" s="21">
        <v>2.5285858182715102</v>
      </c>
      <c r="H73" s="21">
        <v>1.4160517879394301</v>
      </c>
      <c r="I73" s="21">
        <v>0.67195181214341804</v>
      </c>
    </row>
    <row r="74" spans="2:9">
      <c r="B74" s="30">
        <v>0.05</v>
      </c>
      <c r="C74" s="17">
        <f>0.1009*(C57)^0.588/($B74)^0.864</f>
        <v>8.1789422055596717</v>
      </c>
      <c r="D74" s="17">
        <f t="shared" ref="D74:I74" si="5">0.1009*(D57)^0.588/($B74)^0.864</f>
        <v>4.2173773678782194</v>
      </c>
      <c r="E74" s="17">
        <f t="shared" si="5"/>
        <v>2.7473435259940238</v>
      </c>
      <c r="F74" s="17">
        <f t="shared" si="5"/>
        <v>1.9728116712995603</v>
      </c>
      <c r="G74" s="17">
        <f t="shared" si="5"/>
        <v>1.2603631603398342</v>
      </c>
      <c r="H74" s="17">
        <f t="shared" si="5"/>
        <v>0.63735381925997381</v>
      </c>
      <c r="I74" s="31">
        <f t="shared" si="5"/>
        <v>0.26525352751610842</v>
      </c>
    </row>
    <row r="75" spans="2:9">
      <c r="B75" s="30">
        <v>0.1</v>
      </c>
      <c r="C75" s="17">
        <f t="shared" ref="C75:I83" si="6">0.1009*(C58)^0.588/($B75)^0.864</f>
        <v>16.264394665723987</v>
      </c>
      <c r="D75" s="17">
        <f t="shared" si="6"/>
        <v>8.3865478250765868</v>
      </c>
      <c r="E75" s="17">
        <f t="shared" si="6"/>
        <v>5.4632834254183233</v>
      </c>
      <c r="F75" s="17">
        <f t="shared" si="6"/>
        <v>3.9230730352088328</v>
      </c>
      <c r="G75" s="17">
        <f t="shared" si="6"/>
        <v>2.5063196861779899</v>
      </c>
      <c r="H75" s="17">
        <f t="shared" si="6"/>
        <v>1.2674223386863253</v>
      </c>
      <c r="I75" s="31">
        <f t="shared" si="6"/>
        <v>0.52747506334803029</v>
      </c>
    </row>
    <row r="76" spans="2:9">
      <c r="B76" s="30">
        <v>0.15</v>
      </c>
      <c r="C76" s="17">
        <f t="shared" si="6"/>
        <v>25.05604796754195</v>
      </c>
      <c r="D76" s="17">
        <f t="shared" si="6"/>
        <v>12.919862614379676</v>
      </c>
      <c r="E76" s="17">
        <f t="shared" si="6"/>
        <v>8.4164393683854897</v>
      </c>
      <c r="F76" s="17">
        <f t="shared" si="6"/>
        <v>6.0436744293666154</v>
      </c>
      <c r="G76" s="17">
        <f t="shared" si="6"/>
        <v>3.8611007399625827</v>
      </c>
      <c r="H76" s="17">
        <f t="shared" si="6"/>
        <v>1.9525224003684216</v>
      </c>
      <c r="I76" s="31">
        <f t="shared" si="6"/>
        <v>0.81259959319501429</v>
      </c>
    </row>
    <row r="77" spans="2:9">
      <c r="B77" s="30">
        <v>0.2</v>
      </c>
      <c r="C77" s="17">
        <f t="shared" si="6"/>
        <v>34.859428809315148</v>
      </c>
      <c r="D77" s="17">
        <f t="shared" si="6"/>
        <v>17.97486305963055</v>
      </c>
      <c r="E77" s="17">
        <f t="shared" si="6"/>
        <v>11.709439148991775</v>
      </c>
      <c r="F77" s="17">
        <f t="shared" si="6"/>
        <v>8.4083107914744328</v>
      </c>
      <c r="G77" s="17">
        <f t="shared" si="6"/>
        <v>5.371787543856775</v>
      </c>
      <c r="H77" s="17">
        <f t="shared" si="6"/>
        <v>2.7164625364066679</v>
      </c>
      <c r="I77" s="31">
        <f t="shared" si="6"/>
        <v>1.130535737565439</v>
      </c>
    </row>
    <row r="78" spans="2:9">
      <c r="B78" s="30">
        <v>0.25</v>
      </c>
      <c r="C78" s="17">
        <f t="shared" si="6"/>
        <v>45.972810779305597</v>
      </c>
      <c r="D78" s="17">
        <f t="shared" si="6"/>
        <v>23.705350501999792</v>
      </c>
      <c r="E78" s="17">
        <f t="shared" si="6"/>
        <v>15.442474209002039</v>
      </c>
      <c r="F78" s="17">
        <f t="shared" si="6"/>
        <v>11.088927564032614</v>
      </c>
      <c r="G78" s="17">
        <f t="shared" si="6"/>
        <v>7.0843436262606403</v>
      </c>
      <c r="H78" s="17">
        <f t="shared" si="6"/>
        <v>3.5824860716571734</v>
      </c>
      <c r="I78" s="31">
        <f t="shared" si="6"/>
        <v>1.4909568893581562</v>
      </c>
    </row>
    <row r="79" spans="2:9">
      <c r="B79" s="30">
        <v>0.3</v>
      </c>
      <c r="C79" s="17">
        <f t="shared" si="6"/>
        <v>58.749060987583562</v>
      </c>
      <c r="D79" s="17">
        <f t="shared" si="6"/>
        <v>30.293276803534749</v>
      </c>
      <c r="E79" s="17">
        <f t="shared" si="6"/>
        <v>19.734074200053751</v>
      </c>
      <c r="F79" s="17">
        <f t="shared" si="6"/>
        <v>14.170638486161499</v>
      </c>
      <c r="G79" s="17">
        <f t="shared" si="6"/>
        <v>9.0531452982973679</v>
      </c>
      <c r="H79" s="17">
        <f t="shared" si="6"/>
        <v>4.5780905962290364</v>
      </c>
      <c r="I79" s="31">
        <f t="shared" si="6"/>
        <v>1.9053069790152874</v>
      </c>
    </row>
    <row r="80" spans="2:9">
      <c r="B80" s="30">
        <v>0.35</v>
      </c>
      <c r="C80" s="17">
        <f t="shared" si="6"/>
        <v>73.638041234371897</v>
      </c>
      <c r="D80" s="17">
        <f t="shared" si="6"/>
        <v>37.970608021367269</v>
      </c>
      <c r="E80" s="17">
        <f t="shared" si="6"/>
        <v>24.735349727084788</v>
      </c>
      <c r="F80" s="17">
        <f t="shared" si="6"/>
        <v>17.761953018821501</v>
      </c>
      <c r="G80" s="17">
        <f t="shared" si="6"/>
        <v>11.34751561250788</v>
      </c>
      <c r="H80" s="17">
        <f t="shared" si="6"/>
        <v>5.7383321270624874</v>
      </c>
      <c r="I80" s="31">
        <f t="shared" si="6"/>
        <v>2.3881755984919835</v>
      </c>
    </row>
    <row r="81" spans="2:9">
      <c r="B81" s="30">
        <v>0.4</v>
      </c>
      <c r="C81" s="17">
        <f t="shared" si="6"/>
        <v>91.237886629960101</v>
      </c>
      <c r="D81" s="17">
        <f t="shared" si="6"/>
        <v>47.045765637599665</v>
      </c>
      <c r="E81" s="17">
        <f t="shared" si="6"/>
        <v>30.647217067729049</v>
      </c>
      <c r="F81" s="17">
        <f t="shared" si="6"/>
        <v>22.007145066502503</v>
      </c>
      <c r="G81" s="17">
        <f t="shared" si="6"/>
        <v>14.059626323988111</v>
      </c>
      <c r="H81" s="17">
        <f t="shared" si="6"/>
        <v>7.1098210555009569</v>
      </c>
      <c r="I81" s="31">
        <f t="shared" si="6"/>
        <v>2.9589610323032804</v>
      </c>
    </row>
    <row r="82" spans="2:9">
      <c r="B82" s="30">
        <v>0.45</v>
      </c>
      <c r="C82" s="17">
        <f t="shared" si="6"/>
        <v>112.37037620422755</v>
      </c>
      <c r="D82" s="17">
        <f t="shared" si="6"/>
        <v>57.942490546213811</v>
      </c>
      <c r="E82" s="17">
        <f t="shared" si="6"/>
        <v>37.745715499535315</v>
      </c>
      <c r="F82" s="17">
        <f t="shared" si="6"/>
        <v>27.104432836477415</v>
      </c>
      <c r="G82" s="17">
        <f t="shared" si="6"/>
        <v>17.316112392268092</v>
      </c>
      <c r="H82" s="17">
        <f t="shared" si="6"/>
        <v>8.7565954918669942</v>
      </c>
      <c r="I82" s="31">
        <f t="shared" si="6"/>
        <v>3.6443146225220113</v>
      </c>
    </row>
    <row r="83" spans="2:9" ht="15" thickBot="1">
      <c r="B83" s="32">
        <v>0.5</v>
      </c>
      <c r="C83" s="33">
        <f t="shared" si="6"/>
        <v>138.20106000205033</v>
      </c>
      <c r="D83" s="33">
        <f t="shared" si="6"/>
        <v>71.261785206555828</v>
      </c>
      <c r="E83" s="33">
        <f t="shared" si="6"/>
        <v>46.422358532384777</v>
      </c>
      <c r="F83" s="33">
        <f t="shared" si="6"/>
        <v>33.334954240498774</v>
      </c>
      <c r="G83" s="33">
        <f t="shared" si="6"/>
        <v>21.296583392910804</v>
      </c>
      <c r="H83" s="33">
        <f t="shared" si="6"/>
        <v>10.769482312542673</v>
      </c>
      <c r="I83" s="29">
        <f t="shared" si="6"/>
        <v>4.4820366436983221</v>
      </c>
    </row>
    <row r="95" spans="2:9" ht="15" thickBot="1"/>
    <row r="96" spans="2:9" ht="18.600000000000001" thickBot="1">
      <c r="B96" s="39" t="s">
        <v>17</v>
      </c>
      <c r="C96" s="40"/>
      <c r="D96" s="40"/>
      <c r="E96" s="40"/>
      <c r="F96" s="40"/>
      <c r="G96" s="40"/>
      <c r="H96" s="40"/>
      <c r="I96" s="41"/>
    </row>
    <row r="97" spans="2:9" ht="18.600000000000001" thickBot="1">
      <c r="B97" s="21" t="s">
        <v>14</v>
      </c>
      <c r="C97" s="21">
        <v>12.4029553383301</v>
      </c>
      <c r="D97" s="21">
        <v>7.0618886153531601</v>
      </c>
      <c r="E97" s="21">
        <v>4.9050956660069298</v>
      </c>
      <c r="F97" s="21">
        <v>3.7012236090166302</v>
      </c>
      <c r="G97" s="21">
        <v>2.5285858182715102</v>
      </c>
      <c r="H97" s="21">
        <v>1.4160517879394301</v>
      </c>
      <c r="I97" s="21">
        <v>0.67195181214341804</v>
      </c>
    </row>
    <row r="98" spans="2:9">
      <c r="B98" s="30">
        <v>0.05</v>
      </c>
      <c r="C98" s="17">
        <f>(C57/$B98)^0.5</f>
        <v>20.786939708351934</v>
      </c>
      <c r="D98" s="17">
        <f t="shared" ref="D98:I98" si="7">(D57/$B98)^0.5</f>
        <v>11.835489919147541</v>
      </c>
      <c r="E98" s="17">
        <f t="shared" si="7"/>
        <v>8.2207768303318183</v>
      </c>
      <c r="F98" s="17">
        <f t="shared" si="7"/>
        <v>6.2031273925490131</v>
      </c>
      <c r="G98" s="17">
        <f t="shared" si="7"/>
        <v>4.237825543833682</v>
      </c>
      <c r="H98" s="17">
        <f t="shared" si="7"/>
        <v>2.3732555940787572</v>
      </c>
      <c r="I98" s="31">
        <f t="shared" si="7"/>
        <v>1.1261688383878068</v>
      </c>
    </row>
    <row r="99" spans="2:9">
      <c r="B99" s="30">
        <v>0.1</v>
      </c>
      <c r="C99" s="17">
        <f t="shared" ref="C99:I99" si="8">(C58/$B99)^0.5</f>
        <v>43.88353938429853</v>
      </c>
      <c r="D99" s="17">
        <f t="shared" si="8"/>
        <v>24.986034273755919</v>
      </c>
      <c r="E99" s="17">
        <f t="shared" si="8"/>
        <v>17.354973308478282</v>
      </c>
      <c r="F99" s="17">
        <f t="shared" si="8"/>
        <v>13.095491162047916</v>
      </c>
      <c r="G99" s="17">
        <f t="shared" si="8"/>
        <v>8.9465205925377731</v>
      </c>
      <c r="H99" s="17">
        <f t="shared" si="8"/>
        <v>5.0102062541662651</v>
      </c>
      <c r="I99" s="31">
        <f t="shared" si="8"/>
        <v>2.3774675477075919</v>
      </c>
    </row>
    <row r="100" spans="2:9">
      <c r="B100" s="30">
        <v>0.15</v>
      </c>
      <c r="C100" s="17">
        <f t="shared" ref="C100:I100" si="9">(C59/$B100)^0.5</f>
        <v>69.697386080944725</v>
      </c>
      <c r="D100" s="17">
        <f t="shared" si="9"/>
        <v>39.68370149361234</v>
      </c>
      <c r="E100" s="17">
        <f t="shared" si="9"/>
        <v>27.563781136994923</v>
      </c>
      <c r="F100" s="17">
        <f t="shared" si="9"/>
        <v>20.798721257370218</v>
      </c>
      <c r="G100" s="17">
        <f t="shared" si="9"/>
        <v>14.209179764618817</v>
      </c>
      <c r="H100" s="17">
        <f t="shared" si="9"/>
        <v>7.9573864036758328</v>
      </c>
      <c r="I100" s="31">
        <f t="shared" si="9"/>
        <v>3.7759778698885289</v>
      </c>
    </row>
    <row r="101" spans="2:9">
      <c r="B101" s="30">
        <v>0.2</v>
      </c>
      <c r="C101" s="17">
        <f t="shared" ref="C101:I101" si="10">(C60/$B101)^0.5</f>
        <v>98.737963614671685</v>
      </c>
      <c r="D101" s="17">
        <f t="shared" si="10"/>
        <v>56.218577115950815</v>
      </c>
      <c r="E101" s="17">
        <f t="shared" si="10"/>
        <v>39.048689944076138</v>
      </c>
      <c r="F101" s="17">
        <f t="shared" si="10"/>
        <v>29.464855114607808</v>
      </c>
      <c r="G101" s="17">
        <f t="shared" si="10"/>
        <v>20.129671333209988</v>
      </c>
      <c r="H101" s="17">
        <f t="shared" si="10"/>
        <v>11.272964071874096</v>
      </c>
      <c r="I101" s="31">
        <f t="shared" si="10"/>
        <v>5.349301982342082</v>
      </c>
    </row>
    <row r="102" spans="2:9">
      <c r="B102" s="30">
        <v>0.25</v>
      </c>
      <c r="C102" s="17">
        <f t="shared" ref="C102:I102" si="11">(C61/$B102)^0.5</f>
        <v>131.65061815289559</v>
      </c>
      <c r="D102" s="17">
        <f t="shared" si="11"/>
        <v>74.958102821267744</v>
      </c>
      <c r="E102" s="17">
        <f t="shared" si="11"/>
        <v>52.06491992543485</v>
      </c>
      <c r="F102" s="17">
        <f t="shared" si="11"/>
        <v>39.286473486143748</v>
      </c>
      <c r="G102" s="17">
        <f t="shared" si="11"/>
        <v>26.839561777613319</v>
      </c>
      <c r="H102" s="17">
        <f t="shared" si="11"/>
        <v>15.030618762498795</v>
      </c>
      <c r="I102" s="31">
        <f t="shared" si="11"/>
        <v>7.1324026431227763</v>
      </c>
    </row>
    <row r="103" spans="2:9">
      <c r="B103" s="30">
        <v>0.3</v>
      </c>
      <c r="C103" s="17">
        <f t="shared" ref="C103:I103" si="12">(C62/$B103)^0.5</f>
        <v>169.26508048229434</v>
      </c>
      <c r="D103" s="17">
        <f t="shared" si="12"/>
        <v>96.37470362734426</v>
      </c>
      <c r="E103" s="17">
        <f t="shared" si="12"/>
        <v>66.940611332701948</v>
      </c>
      <c r="F103" s="17">
        <f t="shared" si="12"/>
        <v>50.511180196470534</v>
      </c>
      <c r="G103" s="17">
        <f t="shared" si="12"/>
        <v>34.508007999788553</v>
      </c>
      <c r="H103" s="17">
        <f t="shared" si="12"/>
        <v>19.32508126606988</v>
      </c>
      <c r="I103" s="31">
        <f t="shared" si="12"/>
        <v>9.1702319697292847</v>
      </c>
    </row>
    <row r="104" spans="2:9">
      <c r="B104" s="30">
        <v>0.35</v>
      </c>
      <c r="C104" s="17">
        <f t="shared" ref="C104:I104" si="13">(C63/$B104)^0.5</f>
        <v>212.66638317006206</v>
      </c>
      <c r="D104" s="17">
        <f t="shared" si="13"/>
        <v>121.08616609589404</v>
      </c>
      <c r="E104" s="17">
        <f t="shared" si="13"/>
        <v>84.104870648779354</v>
      </c>
      <c r="F104" s="17">
        <f t="shared" si="13"/>
        <v>63.462764862232191</v>
      </c>
      <c r="G104" s="17">
        <f t="shared" si="13"/>
        <v>43.356215179221508</v>
      </c>
      <c r="H104" s="17">
        <f t="shared" si="13"/>
        <v>24.280230308651895</v>
      </c>
      <c r="I104" s="31">
        <f t="shared" si="13"/>
        <v>11.521573500429099</v>
      </c>
    </row>
    <row r="105" spans="2:9">
      <c r="B105" s="30">
        <v>0.4</v>
      </c>
      <c r="C105" s="17">
        <f t="shared" ref="C105:I105" si="14">(C64/$B105)^0.5</f>
        <v>263.30123630579118</v>
      </c>
      <c r="D105" s="17">
        <f t="shared" si="14"/>
        <v>149.91620564253552</v>
      </c>
      <c r="E105" s="17">
        <f t="shared" si="14"/>
        <v>104.12983985086971</v>
      </c>
      <c r="F105" s="17">
        <f t="shared" si="14"/>
        <v>78.572946972287497</v>
      </c>
      <c r="G105" s="17">
        <f t="shared" si="14"/>
        <v>53.679123555226639</v>
      </c>
      <c r="H105" s="17">
        <f t="shared" si="14"/>
        <v>30.06123752499759</v>
      </c>
      <c r="I105" s="31">
        <f t="shared" si="14"/>
        <v>14.264805286245554</v>
      </c>
    </row>
    <row r="106" spans="2:9">
      <c r="B106" s="30">
        <v>0.45</v>
      </c>
      <c r="C106" s="17">
        <f t="shared" ref="C106:I106" si="15">(C65/$B106)^0.5</f>
        <v>323.14242637528912</v>
      </c>
      <c r="D106" s="17">
        <f t="shared" si="15"/>
        <v>183.98807056129354</v>
      </c>
      <c r="E106" s="17">
        <f t="shared" si="15"/>
        <v>127.79571254424918</v>
      </c>
      <c r="F106" s="17">
        <f t="shared" si="15"/>
        <v>96.430434920534637</v>
      </c>
      <c r="G106" s="17">
        <f t="shared" si="15"/>
        <v>65.878924363232684</v>
      </c>
      <c r="H106" s="17">
        <f t="shared" si="15"/>
        <v>36.893336962497038</v>
      </c>
      <c r="I106" s="31">
        <f t="shared" si="15"/>
        <v>17.506806487664996</v>
      </c>
    </row>
    <row r="107" spans="2:9" ht="15" thickBot="1">
      <c r="B107" s="32">
        <v>0.5</v>
      </c>
      <c r="C107" s="33">
        <f t="shared" ref="C107:I107" si="16">(C66/$B107)^0.5</f>
        <v>394.95185445868674</v>
      </c>
      <c r="D107" s="33">
        <f t="shared" si="16"/>
        <v>224.87430846380326</v>
      </c>
      <c r="E107" s="33">
        <f t="shared" si="16"/>
        <v>156.19475977630455</v>
      </c>
      <c r="F107" s="33">
        <f t="shared" si="16"/>
        <v>117.85942045843123</v>
      </c>
      <c r="G107" s="33">
        <f t="shared" si="16"/>
        <v>80.518685332839951</v>
      </c>
      <c r="H107" s="33">
        <f t="shared" si="16"/>
        <v>45.091856287496384</v>
      </c>
      <c r="I107" s="29">
        <f t="shared" si="16"/>
        <v>21.397207929368328</v>
      </c>
    </row>
  </sheetData>
  <sortState xmlns:xlrd2="http://schemas.microsoft.com/office/spreadsheetml/2017/richdata2" ref="AF26:AF32">
    <sortCondition descending="1" ref="AF26:AF32"/>
  </sortState>
  <mergeCells count="5">
    <mergeCell ref="B96:I96"/>
    <mergeCell ref="G12:K12"/>
    <mergeCell ref="B51:C52"/>
    <mergeCell ref="B55:I55"/>
    <mergeCell ref="B72:I7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 vs Phi</vt:lpstr>
      <vt:lpstr>R35</vt:lpstr>
      <vt:lpstr>FZI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 Ahmed Mohmed Ramadan</dc:creator>
  <cp:lastModifiedBy>Mahmoud Ahmed Mohmed Ramadan</cp:lastModifiedBy>
  <dcterms:created xsi:type="dcterms:W3CDTF">2024-03-10T15:34:55Z</dcterms:created>
  <dcterms:modified xsi:type="dcterms:W3CDTF">2024-03-11T11:28:39Z</dcterms:modified>
</cp:coreProperties>
</file>